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00" yWindow="0" windowWidth="19320" windowHeight="12480"/>
  </bookViews>
  <sheets>
    <sheet name="9 мес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/>
  <c r="E53" s="1"/>
  <c r="C53"/>
  <c r="D52"/>
  <c r="E52" s="1"/>
  <c r="C52"/>
  <c r="D51"/>
  <c r="E51" s="1"/>
  <c r="C51"/>
  <c r="D50"/>
  <c r="E50" s="1"/>
  <c r="C50"/>
  <c r="D49"/>
  <c r="E49" s="1"/>
  <c r="C49"/>
  <c r="D48"/>
  <c r="E48" s="1"/>
  <c r="C48"/>
  <c r="D47"/>
  <c r="C47"/>
  <c r="X46"/>
  <c r="D46"/>
  <c r="E46" s="1"/>
  <c r="C46"/>
  <c r="D45"/>
  <c r="E45" s="1"/>
  <c r="C45"/>
  <c r="X44"/>
  <c r="D44"/>
  <c r="E44" s="1"/>
  <c r="C44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D42"/>
  <c r="D41"/>
  <c r="E41" s="1"/>
  <c r="C41"/>
  <c r="N40"/>
  <c r="D40"/>
  <c r="C40"/>
  <c r="X40" s="1"/>
  <c r="W38"/>
  <c r="V38"/>
  <c r="U38"/>
  <c r="T38"/>
  <c r="S38"/>
  <c r="R38"/>
  <c r="Q38"/>
  <c r="P38"/>
  <c r="O38"/>
  <c r="N38"/>
  <c r="M38"/>
  <c r="L38"/>
  <c r="K38"/>
  <c r="J38"/>
  <c r="I38"/>
  <c r="H38"/>
  <c r="G38"/>
  <c r="D38" s="1"/>
  <c r="F38"/>
  <c r="C38"/>
  <c r="X38" s="1"/>
  <c r="D37"/>
  <c r="C37"/>
  <c r="X37" s="1"/>
  <c r="D36"/>
  <c r="C36"/>
  <c r="X36" s="1"/>
  <c r="D35"/>
  <c r="C35"/>
  <c r="D34"/>
  <c r="C34"/>
  <c r="X34" s="1"/>
  <c r="V33"/>
  <c r="C33" s="1"/>
  <c r="D33"/>
  <c r="E33" s="1"/>
  <c r="D32"/>
  <c r="E32" s="1"/>
  <c r="C32"/>
  <c r="X31"/>
  <c r="D31"/>
  <c r="E31" s="1"/>
  <c r="C31"/>
  <c r="D30"/>
  <c r="E30" s="1"/>
  <c r="E26" s="1"/>
  <c r="C30"/>
  <c r="D29"/>
  <c r="C29"/>
  <c r="X29" s="1"/>
  <c r="D28"/>
  <c r="C28"/>
  <c r="X28" s="1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C26" s="1"/>
  <c r="X26" s="1"/>
  <c r="D26"/>
  <c r="D25"/>
  <c r="E25" s="1"/>
  <c r="C25"/>
  <c r="X24"/>
  <c r="D24"/>
  <c r="E24" s="1"/>
  <c r="C24"/>
  <c r="D23"/>
  <c r="C23"/>
  <c r="X23" s="1"/>
  <c r="W21"/>
  <c r="W8" s="1"/>
  <c r="V21"/>
  <c r="U21"/>
  <c r="U8" s="1"/>
  <c r="T21"/>
  <c r="S21"/>
  <c r="S8" s="1"/>
  <c r="R21"/>
  <c r="Q21"/>
  <c r="P21"/>
  <c r="O21"/>
  <c r="O8" s="1"/>
  <c r="N21"/>
  <c r="M21"/>
  <c r="L21"/>
  <c r="K21"/>
  <c r="K8" s="1"/>
  <c r="J21"/>
  <c r="I21"/>
  <c r="I8" s="1"/>
  <c r="H21"/>
  <c r="G21"/>
  <c r="F21"/>
  <c r="C21"/>
  <c r="D20"/>
  <c r="C20"/>
  <c r="D19"/>
  <c r="C19"/>
  <c r="X19" s="1"/>
  <c r="P18"/>
  <c r="D18"/>
  <c r="C18"/>
  <c r="X18" s="1"/>
  <c r="N17"/>
  <c r="C17" s="1"/>
  <c r="X17" s="1"/>
  <c r="D17"/>
  <c r="D16"/>
  <c r="C16"/>
  <c r="X16" s="1"/>
  <c r="P15"/>
  <c r="C15" s="1"/>
  <c r="D15"/>
  <c r="E15" s="1"/>
  <c r="W14"/>
  <c r="Q14"/>
  <c r="Q12" s="1"/>
  <c r="N14"/>
  <c r="M14"/>
  <c r="M12" s="1"/>
  <c r="D14"/>
  <c r="E14" s="1"/>
  <c r="C14"/>
  <c r="W12"/>
  <c r="V12"/>
  <c r="V8" s="1"/>
  <c r="U12"/>
  <c r="T12"/>
  <c r="S12"/>
  <c r="R12"/>
  <c r="R8" s="1"/>
  <c r="P12"/>
  <c r="O12"/>
  <c r="L12"/>
  <c r="K12"/>
  <c r="J12"/>
  <c r="J8" s="1"/>
  <c r="I12"/>
  <c r="H12"/>
  <c r="G12"/>
  <c r="F12"/>
  <c r="D12"/>
  <c r="X11"/>
  <c r="D11"/>
  <c r="E11" s="1"/>
  <c r="C11"/>
  <c r="D10"/>
  <c r="E10" s="1"/>
  <c r="C10"/>
  <c r="T8"/>
  <c r="P8"/>
  <c r="L8"/>
  <c r="H8"/>
  <c r="C12" l="1"/>
  <c r="X12" s="1"/>
  <c r="D21"/>
  <c r="E21" s="1"/>
  <c r="G8"/>
  <c r="E40"/>
  <c r="I54"/>
  <c r="K54"/>
  <c r="O54"/>
  <c r="Q54"/>
  <c r="S54"/>
  <c r="U54"/>
  <c r="W54"/>
  <c r="E47"/>
  <c r="X47"/>
  <c r="F8"/>
  <c r="C8" s="1"/>
  <c r="X10"/>
  <c r="E12"/>
  <c r="N12"/>
  <c r="N8" s="1"/>
  <c r="M8"/>
  <c r="M54" s="1"/>
  <c r="Q8"/>
  <c r="X14"/>
  <c r="X15"/>
  <c r="E17"/>
  <c r="X20"/>
  <c r="X21"/>
  <c r="X25"/>
  <c r="X30"/>
  <c r="X32"/>
  <c r="X33"/>
  <c r="X35"/>
  <c r="E38"/>
  <c r="X41"/>
  <c r="C42"/>
  <c r="X42" s="1"/>
  <c r="H54"/>
  <c r="J54"/>
  <c r="L54"/>
  <c r="N54"/>
  <c r="P54"/>
  <c r="R54"/>
  <c r="T54"/>
  <c r="V54"/>
  <c r="X45"/>
  <c r="X48"/>
  <c r="X49"/>
  <c r="X50"/>
  <c r="X51"/>
  <c r="X52"/>
  <c r="X53"/>
  <c r="E42" l="1"/>
  <c r="D8"/>
  <c r="E8" s="1"/>
  <c r="F54"/>
  <c r="C54" s="1"/>
  <c r="G54"/>
  <c r="D54" s="1"/>
  <c r="E54" l="1"/>
  <c r="X8"/>
  <c r="X54" s="1"/>
</calcChain>
</file>

<file path=xl/sharedStrings.xml><?xml version="1.0" encoding="utf-8"?>
<sst xmlns="http://schemas.openxmlformats.org/spreadsheetml/2006/main" count="118" uniqueCount="95">
  <si>
    <t>Звіт про використання бюджетних коштів за січень- вересень 2016 року</t>
  </si>
  <si>
    <t>КП "Затишне місто"</t>
  </si>
  <si>
    <t>БЮДЖЕТ ЗА 9 місяців 2016р..</t>
  </si>
  <si>
    <t>№ з/п</t>
  </si>
  <si>
    <t>Назва видатків, об"єктів</t>
  </si>
  <si>
    <t>січень-вересень 2016 року</t>
  </si>
  <si>
    <t>план</t>
  </si>
  <si>
    <t>виконано</t>
  </si>
  <si>
    <t>% виконання</t>
  </si>
  <si>
    <t>залишок</t>
  </si>
  <si>
    <t>Видатки (благоустрій)-всього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</si>
  <si>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</si>
  <si>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</si>
  <si>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</si>
  <si>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</si>
  <si>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</si>
  <si>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</si>
  <si>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</si>
  <si>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</si>
  <si>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</si>
  <si>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</si>
  <si>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</si>
  <si>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</si>
  <si>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</si>
  <si>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</si>
  <si>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</si>
  <si>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</si>
  <si>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</si>
  <si>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</si>
  <si>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</si>
  <si>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</si>
  <si>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</si>
  <si>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>інші (придбання елементів для дитячих майданчиків)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</si>
  <si>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</si>
  <si>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</si>
  <si>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</si>
  <si>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</si>
  <si>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</si>
  <si>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</si>
  <si>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водопостачання</t>
  </si>
  <si>
    <t>1.5</t>
  </si>
  <si>
    <t>Оплата послуг (крім комунальних)-всього</t>
  </si>
  <si>
    <t>1.5.1</t>
  </si>
  <si>
    <t>відсотки банку</t>
  </si>
  <si>
    <t>1.5.2</t>
  </si>
  <si>
    <t>послуги зв"язку, інтернет</t>
  </si>
  <si>
    <t>1.5.3</t>
  </si>
  <si>
    <t>автопослуги</t>
  </si>
  <si>
    <t>1.5.4</t>
  </si>
  <si>
    <r>
      <t xml:space="preserve">інші послуги (крупні суми розшифрувати) в т.ч. </t>
    </r>
    <r>
      <rPr>
        <b/>
        <sz val="14"/>
        <rFont val="Times New Roman"/>
        <family val="1"/>
        <charset val="204"/>
      </rPr>
      <t>ЗАЛИШКИ ЧИСТКА ДРЕН КАНАЛІВ 32000,00 ТРАНСПОРТНІ ПОСЛУГИ 11,4</t>
    </r>
  </si>
  <si>
    <t>1.5.5</t>
  </si>
  <si>
    <t>оренда приміщень</t>
  </si>
  <si>
    <t>1.5.6</t>
  </si>
  <si>
    <t>послуги з вирівнювання профілю доріг (грейдування)</t>
  </si>
  <si>
    <t>1.5.7</t>
  </si>
  <si>
    <t>послуги з охорони (ковальська 47)</t>
  </si>
  <si>
    <t>1.5.8</t>
  </si>
  <si>
    <t>послуги з комп'ютерного обслуговування</t>
  </si>
  <si>
    <t>1.5.9</t>
  </si>
  <si>
    <t>послуги з ветеринарного обслуговування</t>
  </si>
  <si>
    <t>1.5.10</t>
  </si>
  <si>
    <t>послуги з благоустрою територій (Воронин С.А.)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</si>
  <si>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</si>
  <si>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</si>
  <si>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</si>
  <si>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</si>
  <si>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</si>
  <si>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</si>
  <si>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</si>
  <si>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</t>
  </si>
  <si>
    <t>2.1</t>
  </si>
  <si>
    <t>обладнання для утримання притулку</t>
  </si>
  <si>
    <t>2.2</t>
  </si>
  <si>
    <t>флагшток</t>
  </si>
  <si>
    <t>2.3</t>
  </si>
  <si>
    <t>придбання кущорізів</t>
  </si>
  <si>
    <t>2.4</t>
  </si>
  <si>
    <t>2.5</t>
  </si>
  <si>
    <t>Придбання віброплити</t>
  </si>
  <si>
    <t>2.6</t>
  </si>
  <si>
    <t>Придбання газонокосарок</t>
  </si>
  <si>
    <t>2.7</t>
  </si>
  <si>
    <t>придбання бензопил</t>
  </si>
  <si>
    <t>2.8</t>
  </si>
  <si>
    <t>придбання воздуходувки</t>
  </si>
  <si>
    <t>2.9</t>
  </si>
  <si>
    <t>Придбання розкидувача піску</t>
  </si>
  <si>
    <t>2.10</t>
  </si>
  <si>
    <t>Придбання зелених насаджень</t>
  </si>
  <si>
    <t>ВСЬОГО</t>
  </si>
  <si>
    <t>% виконання в розмірі 67,6 % отримано в тому числі за рахунок: 1) Утримання притулку для безпритульних тварин заплановано 1031,9 тис.грн. - використано 0грн.; 2) Всі кошти виділені на останній сесії в розмірі 2282,1 тис.грн. розподілені на вересень місяць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</si>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</sst>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5" fillId="0" borderId="2" xfId="0" applyFont="1" applyBorder="1" applyAlignment="1">
      <alignment horizontal="justify" vertical="center"/>
    </xf>
    <xf numFmtId="0" fontId="5" fillId="0" borderId="2" xfId="0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vertical="center"/>
    </xf>
    <xf numFmtId="0" fontId="3" fillId="0" borderId="2" xfId="0" applyFont="1" applyBorder="1"/>
    <xf numFmtId="0" fontId="6" fillId="0" borderId="0" xfId="0" applyFont="1"/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49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vertical="center"/>
    </xf>
    <xf numFmtId="49" fontId="0" fillId="0" borderId="0" xfId="0" applyNumberFormat="1"/>
    <xf numFmtId="0" fontId="3" fillId="0" borderId="0" xfId="0" applyFont="1" applyFill="1"/>
    <xf numFmtId="0" fontId="3" fillId="0" borderId="0" xfId="0" applyFont="1"/>
    <xf numFmtId="49" fontId="3" fillId="0" borderId="0" xfId="0" applyNumberFormat="1" applyFont="1" applyFill="1"/>
    <xf numFmtId="0" fontId="7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9" fontId="0" fillId="0" borderId="0" xfId="0" applyNumberForma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 wrapText="1" shrinkToFi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2"/>
  <sheetViews>
    <sheetView tabSelected="1" view="pageLayout" zoomScale="70" zoomScaleNormal="100" zoomScalePageLayoutView="70" workbookViewId="0">
      <selection activeCell="A2" sqref="A2:X2"/>
    </sheetView>
  </sheetViews>
  <sheetFormatPr defaultRowHeight="18.75"/>
  <cols>
    <col min="1" max="1" width="8.85546875" style="21" customWidth="1"/>
    <col min="2" max="2" width="67.7109375" customWidth="1"/>
    <col min="3" max="3" width="11.85546875" customWidth="1"/>
    <col min="4" max="4" width="13.85546875" customWidth="1"/>
    <col min="5" max="5" width="12.28515625" customWidth="1"/>
    <col min="6" max="6" width="9.140625" hidden="1" customWidth="1"/>
    <col min="7" max="7" width="12.28515625" hidden="1" customWidth="1"/>
    <col min="8" max="8" width="9.140625" hidden="1" customWidth="1"/>
    <col min="9" max="9" width="12.28515625" hidden="1" customWidth="1"/>
    <col min="10" max="10" width="9.140625" hidden="1" customWidth="1"/>
    <col min="11" max="11" width="12.28515625" hidden="1" customWidth="1"/>
    <col min="12" max="12" width="9.140625" hidden="1" customWidth="1"/>
    <col min="13" max="13" width="12.28515625" hidden="1" customWidth="1"/>
    <col min="14" max="14" width="9.140625" hidden="1" customWidth="1"/>
    <col min="15" max="15" width="12.28515625" hidden="1" customWidth="1"/>
    <col min="16" max="16" width="9.140625" hidden="1" customWidth="1"/>
    <col min="17" max="17" width="12.28515625" hidden="1" customWidth="1"/>
    <col min="18" max="18" width="10.42578125" hidden="1" customWidth="1"/>
    <col min="19" max="19" width="12.28515625" hidden="1" customWidth="1"/>
    <col min="20" max="20" width="10.85546875" hidden="1" customWidth="1"/>
    <col min="21" max="21" width="12.28515625" hidden="1" customWidth="1"/>
    <col min="22" max="22" width="9.85546875" hidden="1" customWidth="1"/>
    <col min="23" max="23" width="12.28515625" hidden="1" customWidth="1"/>
    <col min="24" max="24" width="13.28515625" style="23" customWidth="1"/>
  </cols>
  <sheetData>
    <row r="1" spans="1:24" ht="2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</row>
    <row r="2" spans="1:24" ht="18.75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18" customHeight="1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4" ht="3" customHeight="1">
      <c r="A4" s="35" t="s">
        <v>3</v>
      </c>
      <c r="B4" s="36" t="s">
        <v>4</v>
      </c>
      <c r="C4" s="36" t="s">
        <v>5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5" spans="1:24" ht="18.75" customHeight="1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</row>
    <row r="6" spans="1:24" ht="18.75" customHeight="1">
      <c r="A6" s="35"/>
      <c r="B6" s="36"/>
      <c r="C6" s="1"/>
      <c r="D6" s="1"/>
      <c r="E6" s="1"/>
      <c r="F6" s="29">
        <v>1</v>
      </c>
      <c r="G6" s="30"/>
      <c r="H6" s="37">
        <v>2</v>
      </c>
      <c r="I6" s="38"/>
      <c r="J6" s="29">
        <v>3</v>
      </c>
      <c r="K6" s="30"/>
      <c r="L6" s="29">
        <v>4</v>
      </c>
      <c r="M6" s="30"/>
      <c r="N6" s="29">
        <v>5</v>
      </c>
      <c r="O6" s="30"/>
      <c r="P6" s="29">
        <v>6</v>
      </c>
      <c r="Q6" s="30"/>
      <c r="R6" s="29">
        <v>7</v>
      </c>
      <c r="S6" s="30"/>
      <c r="T6" s="29">
        <v>8</v>
      </c>
      <c r="U6" s="30"/>
      <c r="V6" s="29">
        <v>9</v>
      </c>
      <c r="W6" s="30"/>
      <c r="X6" s="1"/>
    </row>
    <row r="7" spans="1:24" ht="32.25" customHeight="1">
      <c r="A7" s="35"/>
      <c r="B7" s="36"/>
      <c r="C7" s="1" t="s">
        <v>6</v>
      </c>
      <c r="D7" s="1" t="s">
        <v>7</v>
      </c>
      <c r="E7" s="2" t="s">
        <v>8</v>
      </c>
      <c r="F7" s="1" t="s">
        <v>6</v>
      </c>
      <c r="G7" s="1" t="s">
        <v>7</v>
      </c>
      <c r="H7" s="1" t="s">
        <v>6</v>
      </c>
      <c r="I7" s="1" t="s">
        <v>7</v>
      </c>
      <c r="J7" s="1" t="s">
        <v>6</v>
      </c>
      <c r="K7" s="1" t="s">
        <v>7</v>
      </c>
      <c r="L7" s="1" t="s">
        <v>6</v>
      </c>
      <c r="M7" s="1" t="s">
        <v>7</v>
      </c>
      <c r="N7" s="1" t="s">
        <v>6</v>
      </c>
      <c r="O7" s="1" t="s">
        <v>7</v>
      </c>
      <c r="P7" s="1" t="s">
        <v>6</v>
      </c>
      <c r="Q7" s="1" t="s">
        <v>7</v>
      </c>
      <c r="R7" s="1" t="s">
        <v>6</v>
      </c>
      <c r="S7" s="1" t="s">
        <v>7</v>
      </c>
      <c r="T7" s="1" t="s">
        <v>6</v>
      </c>
      <c r="U7" s="1" t="s">
        <v>7</v>
      </c>
      <c r="V7" s="1" t="s">
        <v>6</v>
      </c>
      <c r="W7" s="1" t="s">
        <v>7</v>
      </c>
      <c r="X7" s="3" t="s">
        <v>9</v>
      </c>
    </row>
    <row r="8" spans="1:24">
      <c r="A8" s="4">
        <v>1</v>
      </c>
      <c r="B8" s="5" t="s">
        <v>10</v>
      </c>
      <c r="C8" s="6">
        <f>F8+H8+J8+L8+N8+P8+R8+T8+V8</f>
        <v>10392</v>
      </c>
      <c r="D8" s="6">
        <f>G8+I8+K8+M8+O8+Q8+S8+U8+W8</f>
        <v>7028.9</v>
      </c>
      <c r="E8" s="6">
        <f>D8/C8%</f>
        <v>67.637605850654339</v>
      </c>
      <c r="F8" s="7">
        <f t="shared" ref="F8:W8" si="0">F10+F11+F12+F21+F26+F38</f>
        <v>723.9</v>
      </c>
      <c r="G8" s="7">
        <f t="shared" si="0"/>
        <v>402.2</v>
      </c>
      <c r="H8" s="7">
        <f t="shared" si="0"/>
        <v>722.9</v>
      </c>
      <c r="I8" s="7">
        <f t="shared" si="0"/>
        <v>806.00000000000011</v>
      </c>
      <c r="J8" s="7">
        <f t="shared" si="0"/>
        <v>817.5</v>
      </c>
      <c r="K8" s="7">
        <f t="shared" si="0"/>
        <v>580.5</v>
      </c>
      <c r="L8" s="7">
        <f t="shared" si="0"/>
        <v>916</v>
      </c>
      <c r="M8" s="7">
        <f t="shared" si="0"/>
        <v>870.69999999999993</v>
      </c>
      <c r="N8" s="7">
        <f t="shared" si="0"/>
        <v>894.30000000000007</v>
      </c>
      <c r="O8" s="7">
        <f t="shared" si="0"/>
        <v>691.40000000000009</v>
      </c>
      <c r="P8" s="7">
        <f t="shared" si="0"/>
        <v>1061.8000000000002</v>
      </c>
      <c r="Q8" s="7">
        <f t="shared" si="0"/>
        <v>811.5</v>
      </c>
      <c r="R8" s="6">
        <f t="shared" si="0"/>
        <v>1058.7</v>
      </c>
      <c r="S8" s="7">
        <f t="shared" si="0"/>
        <v>520.59999999999991</v>
      </c>
      <c r="T8" s="7">
        <f t="shared" si="0"/>
        <v>1145.4000000000001</v>
      </c>
      <c r="U8" s="7">
        <f t="shared" si="0"/>
        <v>1112.7</v>
      </c>
      <c r="V8" s="7">
        <f t="shared" si="0"/>
        <v>3051.5</v>
      </c>
      <c r="W8" s="7">
        <f t="shared" si="0"/>
        <v>1233.3</v>
      </c>
      <c r="X8" s="7">
        <f>C8-D8</f>
        <v>3363.1000000000004</v>
      </c>
    </row>
    <row r="9" spans="1:24">
      <c r="A9" s="8"/>
      <c r="B9" s="9" t="s">
        <v>11</v>
      </c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>
      <c r="A10" s="8" t="s">
        <v>12</v>
      </c>
      <c r="B10" s="12" t="s">
        <v>13</v>
      </c>
      <c r="C10" s="10">
        <f t="shared" ref="C10:D54" si="1">F10+H10+J10+L10+N10+P10+R10+T10+V10</f>
        <v>3698.4999999999995</v>
      </c>
      <c r="D10" s="10">
        <f t="shared" si="1"/>
        <v>3244.2999999999993</v>
      </c>
      <c r="E10" s="10">
        <f>D10/C10%</f>
        <v>87.719345680681357</v>
      </c>
      <c r="F10" s="11">
        <v>344.3</v>
      </c>
      <c r="G10" s="11">
        <v>219.5</v>
      </c>
      <c r="H10" s="11">
        <v>395.5</v>
      </c>
      <c r="I10" s="11">
        <v>401</v>
      </c>
      <c r="J10" s="11">
        <v>360.2</v>
      </c>
      <c r="K10" s="11">
        <v>381.9</v>
      </c>
      <c r="L10" s="11">
        <v>330.8</v>
      </c>
      <c r="M10" s="11">
        <v>377.7</v>
      </c>
      <c r="N10" s="11">
        <v>388.3</v>
      </c>
      <c r="O10" s="11">
        <v>321.7</v>
      </c>
      <c r="P10" s="11">
        <v>382.1</v>
      </c>
      <c r="Q10" s="11">
        <v>436.9</v>
      </c>
      <c r="R10" s="11">
        <v>375.2</v>
      </c>
      <c r="S10" s="11">
        <v>335.2</v>
      </c>
      <c r="T10" s="11">
        <v>419.5</v>
      </c>
      <c r="U10" s="11">
        <v>403.2</v>
      </c>
      <c r="V10" s="11">
        <v>702.6</v>
      </c>
      <c r="W10" s="11">
        <v>367.2</v>
      </c>
      <c r="X10" s="13">
        <f>C10-D10</f>
        <v>454.20000000000027</v>
      </c>
    </row>
    <row r="11" spans="1:24">
      <c r="A11" s="8" t="s">
        <v>14</v>
      </c>
      <c r="B11" s="12" t="s">
        <v>15</v>
      </c>
      <c r="C11" s="10">
        <f>F11+H11+J11+L11+N11+P11+R11+T11+V11</f>
        <v>778.4</v>
      </c>
      <c r="D11" s="10">
        <f>G11+I11+K11+M11+O11+Q11+S11+U11+W11</f>
        <v>680.90000000000009</v>
      </c>
      <c r="E11" s="10">
        <f>D11/C11%</f>
        <v>87.474306269270315</v>
      </c>
      <c r="F11" s="11">
        <v>137</v>
      </c>
      <c r="G11" s="11">
        <v>55.8</v>
      </c>
      <c r="H11" s="11">
        <v>28</v>
      </c>
      <c r="I11" s="11">
        <v>83.3</v>
      </c>
      <c r="J11" s="11">
        <v>79.3</v>
      </c>
      <c r="K11" s="11">
        <v>79</v>
      </c>
      <c r="L11" s="11">
        <v>66.3</v>
      </c>
      <c r="M11" s="11">
        <v>78.2</v>
      </c>
      <c r="N11" s="11">
        <v>85.4</v>
      </c>
      <c r="O11" s="11">
        <v>65</v>
      </c>
      <c r="P11" s="11">
        <v>75.3</v>
      </c>
      <c r="Q11" s="11">
        <v>91.1</v>
      </c>
      <c r="R11" s="11">
        <v>82.5</v>
      </c>
      <c r="S11" s="11">
        <v>67.599999999999994</v>
      </c>
      <c r="T11" s="11">
        <v>70</v>
      </c>
      <c r="U11" s="11">
        <v>84.2</v>
      </c>
      <c r="V11" s="11">
        <v>154.6</v>
      </c>
      <c r="W11" s="11">
        <v>76.7</v>
      </c>
      <c r="X11" s="13">
        <f>C11-D11</f>
        <v>97.499999999999886</v>
      </c>
    </row>
    <row r="12" spans="1:24">
      <c r="A12" s="8" t="s">
        <v>16</v>
      </c>
      <c r="B12" s="9" t="s">
        <v>17</v>
      </c>
      <c r="C12" s="10">
        <f t="shared" si="1"/>
        <v>3086.7</v>
      </c>
      <c r="D12" s="10">
        <f t="shared" si="1"/>
        <v>2205.3000000000002</v>
      </c>
      <c r="E12" s="10">
        <f>D12/C12%</f>
        <v>71.44523277286423</v>
      </c>
      <c r="F12" s="11">
        <f t="shared" ref="F12:R12" si="2">SUM(F13:F20)</f>
        <v>127</v>
      </c>
      <c r="G12" s="11">
        <f t="shared" si="2"/>
        <v>96.7</v>
      </c>
      <c r="H12" s="11">
        <f t="shared" si="2"/>
        <v>187</v>
      </c>
      <c r="I12" s="11">
        <f t="shared" si="2"/>
        <v>193.9</v>
      </c>
      <c r="J12" s="11">
        <f>SUM(J13:J20)</f>
        <v>154</v>
      </c>
      <c r="K12" s="11">
        <f t="shared" si="2"/>
        <v>10.4</v>
      </c>
      <c r="L12" s="11">
        <f t="shared" si="2"/>
        <v>237</v>
      </c>
      <c r="M12" s="11">
        <f t="shared" si="2"/>
        <v>294.40000000000003</v>
      </c>
      <c r="N12" s="11">
        <f t="shared" si="2"/>
        <v>147.5</v>
      </c>
      <c r="O12" s="11">
        <f t="shared" si="2"/>
        <v>228.5</v>
      </c>
      <c r="P12" s="11">
        <f t="shared" si="2"/>
        <v>369</v>
      </c>
      <c r="Q12" s="11">
        <f t="shared" si="2"/>
        <v>183.7</v>
      </c>
      <c r="R12" s="11">
        <f t="shared" si="2"/>
        <v>314</v>
      </c>
      <c r="S12" s="11">
        <f>SUM(S13:S20)</f>
        <v>106.6</v>
      </c>
      <c r="T12" s="11">
        <f>SUM(T13:T20)</f>
        <v>318.5</v>
      </c>
      <c r="U12" s="11">
        <f>SUM(U13:U20)</f>
        <v>505.5</v>
      </c>
      <c r="V12" s="11">
        <f>SUM(V13:V20)</f>
        <v>1232.7</v>
      </c>
      <c r="W12" s="11">
        <f>SUM(W13:W20)</f>
        <v>585.6</v>
      </c>
      <c r="X12" s="11">
        <f>C12-D12</f>
        <v>881.39999999999964</v>
      </c>
    </row>
    <row r="13" spans="1:24">
      <c r="A13" s="8"/>
      <c r="B13" s="9" t="s">
        <v>18</v>
      </c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>
      <c r="A14" s="8" t="s">
        <v>19</v>
      </c>
      <c r="B14" s="9" t="s">
        <v>20</v>
      </c>
      <c r="C14" s="10">
        <f t="shared" si="1"/>
        <v>2373.6999999999998</v>
      </c>
      <c r="D14" s="10">
        <f t="shared" si="1"/>
        <v>1605.4</v>
      </c>
      <c r="E14" s="10">
        <f>D14/C14%</f>
        <v>67.63280953785231</v>
      </c>
      <c r="F14" s="11">
        <v>97</v>
      </c>
      <c r="G14" s="11">
        <v>96.7</v>
      </c>
      <c r="H14" s="11">
        <v>97</v>
      </c>
      <c r="I14" s="11">
        <v>89.2</v>
      </c>
      <c r="J14" s="11">
        <v>97</v>
      </c>
      <c r="K14" s="11"/>
      <c r="L14" s="11">
        <v>147</v>
      </c>
      <c r="M14" s="11">
        <f>201.8+0.9</f>
        <v>202.70000000000002</v>
      </c>
      <c r="N14" s="11">
        <f>97+0.5</f>
        <v>97.5</v>
      </c>
      <c r="O14" s="11">
        <v>146.80000000000001</v>
      </c>
      <c r="P14" s="11">
        <v>113.2</v>
      </c>
      <c r="Q14" s="11">
        <f>96.8+8</f>
        <v>104.8</v>
      </c>
      <c r="R14" s="11">
        <v>308</v>
      </c>
      <c r="S14" s="11">
        <v>95.3</v>
      </c>
      <c r="T14" s="11">
        <v>312</v>
      </c>
      <c r="U14" s="11">
        <v>356.2</v>
      </c>
      <c r="V14" s="11">
        <v>1105</v>
      </c>
      <c r="W14" s="11">
        <f>498.7+15</f>
        <v>513.70000000000005</v>
      </c>
      <c r="X14" s="10">
        <f>C14-D14</f>
        <v>768.29999999999973</v>
      </c>
    </row>
    <row r="15" spans="1:24">
      <c r="A15" s="8" t="s">
        <v>21</v>
      </c>
      <c r="B15" s="12" t="s">
        <v>22</v>
      </c>
      <c r="C15" s="10">
        <f t="shared" si="1"/>
        <v>501.49999999999994</v>
      </c>
      <c r="D15" s="10">
        <f t="shared" si="1"/>
        <v>475.1</v>
      </c>
      <c r="E15" s="10">
        <f>D15/C15%</f>
        <v>94.735792622133616</v>
      </c>
      <c r="F15" s="11">
        <v>24</v>
      </c>
      <c r="G15" s="11"/>
      <c r="H15" s="11">
        <v>84</v>
      </c>
      <c r="I15" s="11">
        <v>104.7</v>
      </c>
      <c r="J15" s="11">
        <v>51</v>
      </c>
      <c r="K15" s="11">
        <v>10.4</v>
      </c>
      <c r="L15" s="11">
        <v>84</v>
      </c>
      <c r="M15" s="11">
        <v>81.7</v>
      </c>
      <c r="N15" s="11">
        <v>24</v>
      </c>
      <c r="O15" s="11">
        <v>42.2</v>
      </c>
      <c r="P15" s="11">
        <f>25.8+91.1+90+17.9</f>
        <v>224.79999999999998</v>
      </c>
      <c r="Q15" s="11">
        <v>47.4</v>
      </c>
      <c r="R15" s="11">
        <v>6</v>
      </c>
      <c r="S15" s="11">
        <v>11.3</v>
      </c>
      <c r="T15" s="11">
        <v>2.5</v>
      </c>
      <c r="U15" s="11">
        <v>148.30000000000001</v>
      </c>
      <c r="V15" s="11">
        <v>1.2</v>
      </c>
      <c r="W15" s="11">
        <v>29.1</v>
      </c>
      <c r="X15" s="13">
        <f t="shared" ref="X15:X21" si="3">C15-D15</f>
        <v>26.39999999999992</v>
      </c>
    </row>
    <row r="16" spans="1:24">
      <c r="A16" s="8" t="s">
        <v>23</v>
      </c>
      <c r="B16" s="9" t="s">
        <v>24</v>
      </c>
      <c r="C16" s="10">
        <f t="shared" si="1"/>
        <v>0</v>
      </c>
      <c r="D16" s="10">
        <f t="shared" si="1"/>
        <v>0</v>
      </c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>
        <f t="shared" si="3"/>
        <v>0</v>
      </c>
    </row>
    <row r="17" spans="1:24">
      <c r="A17" s="8" t="s">
        <v>25</v>
      </c>
      <c r="B17" s="9" t="s">
        <v>26</v>
      </c>
      <c r="C17" s="10">
        <f t="shared" si="1"/>
        <v>125</v>
      </c>
      <c r="D17" s="10">
        <f t="shared" si="1"/>
        <v>124.8</v>
      </c>
      <c r="E17" s="10">
        <f>D17/C17%</f>
        <v>99.84</v>
      </c>
      <c r="F17" s="11">
        <v>6</v>
      </c>
      <c r="G17" s="11"/>
      <c r="H17" s="11">
        <v>6</v>
      </c>
      <c r="I17" s="11"/>
      <c r="J17" s="11">
        <v>6</v>
      </c>
      <c r="K17" s="11"/>
      <c r="L17" s="11">
        <v>6</v>
      </c>
      <c r="M17" s="11">
        <v>10</v>
      </c>
      <c r="N17" s="11">
        <f>6+20</f>
        <v>26</v>
      </c>
      <c r="O17" s="11">
        <v>39.5</v>
      </c>
      <c r="P17" s="11">
        <v>31</v>
      </c>
      <c r="Q17" s="11">
        <v>31.5</v>
      </c>
      <c r="R17" s="11"/>
      <c r="S17" s="11"/>
      <c r="T17" s="11">
        <v>4</v>
      </c>
      <c r="U17" s="11">
        <v>1</v>
      </c>
      <c r="V17" s="11">
        <v>40</v>
      </c>
      <c r="W17" s="11">
        <v>42.8</v>
      </c>
      <c r="X17" s="11">
        <f t="shared" si="3"/>
        <v>0.20000000000000284</v>
      </c>
    </row>
    <row r="18" spans="1:24">
      <c r="A18" s="8" t="s">
        <v>27</v>
      </c>
      <c r="B18" s="12" t="s">
        <v>28</v>
      </c>
      <c r="C18" s="10">
        <f t="shared" si="1"/>
        <v>0</v>
      </c>
      <c r="D18" s="10">
        <f t="shared" si="1"/>
        <v>0</v>
      </c>
      <c r="E18" s="1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1">
        <f>199-91.1-90-17.9</f>
        <v>0</v>
      </c>
      <c r="Q18" s="11"/>
      <c r="R18" s="11"/>
      <c r="S18" s="11"/>
      <c r="T18" s="11"/>
      <c r="U18" s="11"/>
      <c r="V18" s="11"/>
      <c r="W18" s="11"/>
      <c r="X18" s="13">
        <f t="shared" si="3"/>
        <v>0</v>
      </c>
    </row>
    <row r="19" spans="1:24">
      <c r="A19" s="8" t="s">
        <v>29</v>
      </c>
      <c r="B19" s="9" t="s">
        <v>30</v>
      </c>
      <c r="C19" s="10">
        <f t="shared" si="1"/>
        <v>0</v>
      </c>
      <c r="D19" s="10">
        <f t="shared" si="1"/>
        <v>0</v>
      </c>
      <c r="E19" s="1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>
        <f t="shared" si="3"/>
        <v>0</v>
      </c>
    </row>
    <row r="20" spans="1:24" ht="19.5" customHeight="1">
      <c r="A20" s="8" t="s">
        <v>31</v>
      </c>
      <c r="B20" s="9" t="s">
        <v>32</v>
      </c>
      <c r="C20" s="10">
        <f t="shared" si="1"/>
        <v>86.5</v>
      </c>
      <c r="D20" s="10">
        <f t="shared" si="1"/>
        <v>0</v>
      </c>
      <c r="E20" s="10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>
        <v>86.5</v>
      </c>
      <c r="W20" s="11"/>
      <c r="X20" s="11">
        <f t="shared" si="3"/>
        <v>86.5</v>
      </c>
    </row>
    <row r="21" spans="1:24">
      <c r="A21" s="8" t="s">
        <v>33</v>
      </c>
      <c r="B21" s="9" t="s">
        <v>34</v>
      </c>
      <c r="C21" s="10">
        <f t="shared" si="1"/>
        <v>162.1</v>
      </c>
      <c r="D21" s="10">
        <f t="shared" si="1"/>
        <v>152.79999999999998</v>
      </c>
      <c r="E21" s="10">
        <f>D21/C21%</f>
        <v>94.262800740283765</v>
      </c>
      <c r="F21" s="11">
        <f t="shared" ref="F21:T21" si="4">SUM(F23:F25)</f>
        <v>6.6</v>
      </c>
      <c r="G21" s="11">
        <f t="shared" si="4"/>
        <v>0</v>
      </c>
      <c r="H21" s="11">
        <f t="shared" si="4"/>
        <v>36.5</v>
      </c>
      <c r="I21" s="11">
        <f t="shared" si="4"/>
        <v>41.4</v>
      </c>
      <c r="J21" s="11">
        <f t="shared" si="4"/>
        <v>36.5</v>
      </c>
      <c r="K21" s="11">
        <f t="shared" si="4"/>
        <v>28.8</v>
      </c>
      <c r="L21" s="11">
        <f t="shared" si="4"/>
        <v>21.5</v>
      </c>
      <c r="M21" s="11">
        <f t="shared" si="4"/>
        <v>20.399999999999999</v>
      </c>
      <c r="N21" s="11">
        <f>SUM(N23:N25)</f>
        <v>18.5</v>
      </c>
      <c r="O21" s="11">
        <f t="shared" si="4"/>
        <v>15</v>
      </c>
      <c r="P21" s="11">
        <f t="shared" si="4"/>
        <v>8.5</v>
      </c>
      <c r="Q21" s="11">
        <f t="shared" si="4"/>
        <v>6.8</v>
      </c>
      <c r="R21" s="11">
        <f t="shared" si="4"/>
        <v>7.5</v>
      </c>
      <c r="S21" s="11">
        <f t="shared" si="4"/>
        <v>8.3999999999999986</v>
      </c>
      <c r="T21" s="11">
        <f t="shared" si="4"/>
        <v>7.5</v>
      </c>
      <c r="U21" s="11">
        <f>SUM(U23:U25)</f>
        <v>6.6</v>
      </c>
      <c r="V21" s="11">
        <f>SUM(V23:V25)</f>
        <v>19</v>
      </c>
      <c r="W21" s="11">
        <f>SUM(W23:W25)</f>
        <v>25.4</v>
      </c>
      <c r="X21" s="11">
        <f t="shared" si="3"/>
        <v>9.3000000000000114</v>
      </c>
    </row>
    <row r="22" spans="1:24">
      <c r="A22" s="8"/>
      <c r="B22" s="9" t="s">
        <v>18</v>
      </c>
      <c r="C22" s="10"/>
      <c r="D22" s="10"/>
      <c r="E22" s="10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s="16" customFormat="1">
      <c r="A23" s="8" t="s">
        <v>35</v>
      </c>
      <c r="B23" s="15" t="s">
        <v>36</v>
      </c>
      <c r="C23" s="10">
        <f t="shared" si="1"/>
        <v>0</v>
      </c>
      <c r="D23" s="10">
        <f t="shared" si="1"/>
        <v>0</v>
      </c>
      <c r="E23" s="1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>
        <f>C23-D23</f>
        <v>0</v>
      </c>
    </row>
    <row r="24" spans="1:24" s="16" customFormat="1">
      <c r="A24" s="8" t="s">
        <v>37</v>
      </c>
      <c r="B24" s="15" t="s">
        <v>38</v>
      </c>
      <c r="C24" s="10">
        <f t="shared" si="1"/>
        <v>116.5</v>
      </c>
      <c r="D24" s="10">
        <f t="shared" si="1"/>
        <v>108.19999999999997</v>
      </c>
      <c r="E24" s="10">
        <f>D24/C24%</f>
        <v>92.875536480686677</v>
      </c>
      <c r="F24" s="11">
        <v>3.1</v>
      </c>
      <c r="G24" s="11"/>
      <c r="H24" s="11">
        <v>34</v>
      </c>
      <c r="I24" s="11">
        <v>36.299999999999997</v>
      </c>
      <c r="J24" s="11">
        <v>33</v>
      </c>
      <c r="K24" s="11">
        <v>24.5</v>
      </c>
      <c r="L24" s="11">
        <v>19</v>
      </c>
      <c r="M24" s="11">
        <v>20.399999999999999</v>
      </c>
      <c r="N24" s="11">
        <v>16</v>
      </c>
      <c r="O24" s="11">
        <v>11.3</v>
      </c>
      <c r="P24" s="11">
        <v>4.5</v>
      </c>
      <c r="Q24" s="11">
        <v>4.5999999999999996</v>
      </c>
      <c r="R24" s="11">
        <v>3.5</v>
      </c>
      <c r="S24" s="11">
        <v>3.8</v>
      </c>
      <c r="T24" s="11">
        <v>1.7</v>
      </c>
      <c r="U24" s="11">
        <v>3.8</v>
      </c>
      <c r="V24" s="11">
        <v>1.7</v>
      </c>
      <c r="W24" s="11">
        <v>3.5</v>
      </c>
      <c r="X24" s="11">
        <f>C24-D24</f>
        <v>8.3000000000000256</v>
      </c>
    </row>
    <row r="25" spans="1:24" s="16" customFormat="1">
      <c r="A25" s="8"/>
      <c r="B25" s="15" t="s">
        <v>39</v>
      </c>
      <c r="C25" s="10">
        <f t="shared" si="1"/>
        <v>45.6</v>
      </c>
      <c r="D25" s="10">
        <f t="shared" si="1"/>
        <v>44.599999999999994</v>
      </c>
      <c r="E25" s="10">
        <f>D25/C25%</f>
        <v>97.807017543859629</v>
      </c>
      <c r="F25" s="11">
        <v>3.5</v>
      </c>
      <c r="G25" s="11"/>
      <c r="H25" s="11">
        <v>2.5</v>
      </c>
      <c r="I25" s="11">
        <v>5.0999999999999996</v>
      </c>
      <c r="J25" s="11">
        <v>3.5</v>
      </c>
      <c r="K25" s="11">
        <v>4.3</v>
      </c>
      <c r="L25" s="11">
        <v>2.5</v>
      </c>
      <c r="M25" s="11"/>
      <c r="N25" s="11">
        <v>2.5</v>
      </c>
      <c r="O25" s="11">
        <v>3.7</v>
      </c>
      <c r="P25" s="11">
        <v>4</v>
      </c>
      <c r="Q25" s="11">
        <v>2.2000000000000002</v>
      </c>
      <c r="R25" s="11">
        <v>4</v>
      </c>
      <c r="S25" s="11">
        <v>4.5999999999999996</v>
      </c>
      <c r="T25" s="11">
        <v>5.8</v>
      </c>
      <c r="U25" s="11">
        <v>2.8</v>
      </c>
      <c r="V25" s="11">
        <v>17.3</v>
      </c>
      <c r="W25" s="11">
        <v>21.9</v>
      </c>
      <c r="X25" s="11">
        <f>C25-D25</f>
        <v>1.0000000000000071</v>
      </c>
    </row>
    <row r="26" spans="1:24" s="16" customFormat="1">
      <c r="A26" s="8" t="s">
        <v>40</v>
      </c>
      <c r="B26" s="9" t="s">
        <v>41</v>
      </c>
      <c r="C26" s="10">
        <f t="shared" si="1"/>
        <v>925.6</v>
      </c>
      <c r="D26" s="10">
        <f t="shared" si="1"/>
        <v>92.7</v>
      </c>
      <c r="E26" s="10">
        <f>SUM(E27:E33)</f>
        <v>109.63888888888889</v>
      </c>
      <c r="F26" s="11">
        <f t="shared" ref="F26:W26" si="5">SUM(F27:F37)</f>
        <v>45.5</v>
      </c>
      <c r="G26" s="11">
        <f t="shared" si="5"/>
        <v>6.3</v>
      </c>
      <c r="H26" s="11">
        <f t="shared" si="5"/>
        <v>4.5</v>
      </c>
      <c r="I26" s="11">
        <f t="shared" si="5"/>
        <v>35.700000000000003</v>
      </c>
      <c r="J26" s="11">
        <f t="shared" si="5"/>
        <v>36.5</v>
      </c>
      <c r="K26" s="11">
        <f t="shared" si="5"/>
        <v>2.6</v>
      </c>
      <c r="L26" s="11">
        <f t="shared" si="5"/>
        <v>34.5</v>
      </c>
      <c r="M26" s="11">
        <f t="shared" si="5"/>
        <v>27.9</v>
      </c>
      <c r="N26" s="11">
        <f t="shared" si="5"/>
        <v>16.5</v>
      </c>
      <c r="O26" s="11">
        <f t="shared" si="5"/>
        <v>-4.8000000000000007</v>
      </c>
      <c r="P26" s="11">
        <f t="shared" si="5"/>
        <v>4.5</v>
      </c>
      <c r="Q26" s="11">
        <f t="shared" si="5"/>
        <v>3.4</v>
      </c>
      <c r="R26" s="11">
        <f t="shared" si="5"/>
        <v>2.5</v>
      </c>
      <c r="S26" s="11">
        <f t="shared" si="5"/>
        <v>2.8</v>
      </c>
      <c r="T26" s="11">
        <f t="shared" si="5"/>
        <v>65.5</v>
      </c>
      <c r="U26" s="11">
        <f t="shared" si="5"/>
        <v>5</v>
      </c>
      <c r="V26" s="11">
        <f t="shared" si="5"/>
        <v>715.6</v>
      </c>
      <c r="W26" s="11">
        <f t="shared" si="5"/>
        <v>13.8</v>
      </c>
      <c r="X26" s="11">
        <f>C26-D26</f>
        <v>832.9</v>
      </c>
    </row>
    <row r="27" spans="1:24" s="16" customFormat="1">
      <c r="A27" s="8"/>
      <c r="B27" s="9" t="s">
        <v>18</v>
      </c>
      <c r="C27" s="10"/>
      <c r="D27" s="10"/>
      <c r="E27" s="10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s="16" customFormat="1">
      <c r="A28" s="8" t="s">
        <v>42</v>
      </c>
      <c r="B28" s="9" t="s">
        <v>43</v>
      </c>
      <c r="C28" s="10">
        <f t="shared" si="1"/>
        <v>0</v>
      </c>
      <c r="D28" s="10">
        <f t="shared" si="1"/>
        <v>-5.6000000000000005</v>
      </c>
      <c r="E28" s="10"/>
      <c r="F28" s="11"/>
      <c r="G28" s="11">
        <v>0.3</v>
      </c>
      <c r="H28" s="11"/>
      <c r="I28" s="11">
        <v>0.5</v>
      </c>
      <c r="J28" s="11"/>
      <c r="K28" s="11">
        <v>0.5</v>
      </c>
      <c r="L28" s="11"/>
      <c r="M28" s="11">
        <v>0.5</v>
      </c>
      <c r="N28" s="11"/>
      <c r="O28" s="11">
        <v>-7.4</v>
      </c>
      <c r="P28" s="11"/>
      <c r="Q28" s="11"/>
      <c r="R28" s="11"/>
      <c r="S28" s="11"/>
      <c r="T28" s="11"/>
      <c r="U28" s="11"/>
      <c r="V28" s="11"/>
      <c r="W28" s="11"/>
      <c r="X28" s="11">
        <f t="shared" ref="X28:X38" si="6">C28-D28</f>
        <v>5.6000000000000005</v>
      </c>
    </row>
    <row r="29" spans="1:24" s="16" customFormat="1">
      <c r="A29" s="8" t="s">
        <v>44</v>
      </c>
      <c r="B29" s="9" t="s">
        <v>45</v>
      </c>
      <c r="C29" s="10">
        <f t="shared" si="1"/>
        <v>0</v>
      </c>
      <c r="D29" s="10">
        <f t="shared" si="1"/>
        <v>0</v>
      </c>
      <c r="E29" s="10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>
        <f t="shared" si="6"/>
        <v>0</v>
      </c>
    </row>
    <row r="30" spans="1:24" s="16" customFormat="1">
      <c r="A30" s="8" t="s">
        <v>46</v>
      </c>
      <c r="B30" s="9" t="s">
        <v>47</v>
      </c>
      <c r="C30" s="10">
        <f t="shared" si="1"/>
        <v>72</v>
      </c>
      <c r="D30" s="10">
        <f t="shared" si="1"/>
        <v>36.700000000000003</v>
      </c>
      <c r="E30" s="10">
        <f>D30/C30%</f>
        <v>50.972222222222229</v>
      </c>
      <c r="F30" s="11">
        <v>36</v>
      </c>
      <c r="G30" s="11"/>
      <c r="H30" s="11"/>
      <c r="I30" s="11">
        <v>35.200000000000003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>
        <v>36</v>
      </c>
      <c r="W30" s="11">
        <v>1.5</v>
      </c>
      <c r="X30" s="11">
        <f t="shared" si="6"/>
        <v>35.299999999999997</v>
      </c>
    </row>
    <row r="31" spans="1:24" s="16" customFormat="1" ht="56.25" customHeight="1">
      <c r="A31" s="8" t="s">
        <v>48</v>
      </c>
      <c r="B31" s="9" t="s">
        <v>49</v>
      </c>
      <c r="C31" s="10">
        <f t="shared" si="1"/>
        <v>105</v>
      </c>
      <c r="D31" s="10">
        <f t="shared" si="1"/>
        <v>61.599999999999994</v>
      </c>
      <c r="E31" s="10">
        <f>D31/C31%</f>
        <v>58.666666666666657</v>
      </c>
      <c r="F31" s="11">
        <v>9</v>
      </c>
      <c r="G31" s="11">
        <v>6</v>
      </c>
      <c r="H31" s="11">
        <v>4</v>
      </c>
      <c r="I31" s="11"/>
      <c r="J31" s="11">
        <v>36</v>
      </c>
      <c r="K31" s="11">
        <v>2.1</v>
      </c>
      <c r="L31" s="11">
        <v>34</v>
      </c>
      <c r="M31" s="11">
        <v>27.4</v>
      </c>
      <c r="N31" s="11">
        <v>16</v>
      </c>
      <c r="O31" s="11">
        <v>2.6</v>
      </c>
      <c r="P31" s="11">
        <v>4</v>
      </c>
      <c r="Q31" s="11">
        <v>3.4</v>
      </c>
      <c r="R31" s="11">
        <v>2</v>
      </c>
      <c r="S31" s="11">
        <v>2.8</v>
      </c>
      <c r="T31" s="11"/>
      <c r="U31" s="11">
        <v>5</v>
      </c>
      <c r="V31" s="11"/>
      <c r="W31" s="11">
        <v>12.3</v>
      </c>
      <c r="X31" s="13">
        <f t="shared" si="6"/>
        <v>43.400000000000006</v>
      </c>
    </row>
    <row r="32" spans="1:24" s="16" customFormat="1">
      <c r="A32" s="8" t="s">
        <v>50</v>
      </c>
      <c r="B32" s="9" t="s">
        <v>51</v>
      </c>
      <c r="C32" s="10">
        <f t="shared" si="1"/>
        <v>11</v>
      </c>
      <c r="D32" s="10">
        <f t="shared" si="1"/>
        <v>0</v>
      </c>
      <c r="E32" s="10">
        <f>D32/C32%</f>
        <v>0</v>
      </c>
      <c r="F32" s="11">
        <v>0.5</v>
      </c>
      <c r="G32" s="11"/>
      <c r="H32" s="11">
        <v>0.5</v>
      </c>
      <c r="I32" s="11"/>
      <c r="J32" s="11">
        <v>0.5</v>
      </c>
      <c r="K32" s="11"/>
      <c r="L32" s="11">
        <v>0.5</v>
      </c>
      <c r="M32" s="11"/>
      <c r="N32" s="11">
        <v>0.5</v>
      </c>
      <c r="O32" s="11"/>
      <c r="P32" s="11">
        <v>0.5</v>
      </c>
      <c r="Q32" s="11"/>
      <c r="R32" s="11">
        <v>0.5</v>
      </c>
      <c r="S32" s="11"/>
      <c r="T32" s="11">
        <v>2.5</v>
      </c>
      <c r="U32" s="11"/>
      <c r="V32" s="11">
        <v>5</v>
      </c>
      <c r="W32" s="11"/>
      <c r="X32" s="11">
        <f t="shared" si="6"/>
        <v>11</v>
      </c>
    </row>
    <row r="33" spans="1:24" s="16" customFormat="1" ht="20.25" customHeight="1">
      <c r="A33" s="8" t="s">
        <v>52</v>
      </c>
      <c r="B33" s="12" t="s">
        <v>53</v>
      </c>
      <c r="C33" s="10">
        <f t="shared" si="1"/>
        <v>643.6</v>
      </c>
      <c r="D33" s="10">
        <f t="shared" si="1"/>
        <v>0</v>
      </c>
      <c r="E33" s="10">
        <f>D33/C33%</f>
        <v>0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>
        <v>63</v>
      </c>
      <c r="U33" s="11"/>
      <c r="V33" s="13">
        <f>136+444.6</f>
        <v>580.6</v>
      </c>
      <c r="W33" s="11"/>
      <c r="X33" s="13">
        <f t="shared" si="6"/>
        <v>643.6</v>
      </c>
    </row>
    <row r="34" spans="1:24" s="16" customFormat="1" ht="22.5" customHeight="1">
      <c r="A34" s="8" t="s">
        <v>54</v>
      </c>
      <c r="B34" s="9" t="s">
        <v>55</v>
      </c>
      <c r="C34" s="10">
        <f t="shared" si="1"/>
        <v>36</v>
      </c>
      <c r="D34" s="10">
        <f t="shared" si="1"/>
        <v>0</v>
      </c>
      <c r="E34" s="10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1"/>
      <c r="V34" s="11">
        <v>36</v>
      </c>
      <c r="W34" s="11"/>
      <c r="X34" s="11">
        <f t="shared" si="6"/>
        <v>36</v>
      </c>
    </row>
    <row r="35" spans="1:24" s="16" customFormat="1" ht="19.5" customHeight="1">
      <c r="A35" s="8" t="s">
        <v>56</v>
      </c>
      <c r="B35" s="9" t="s">
        <v>57</v>
      </c>
      <c r="C35" s="10">
        <f t="shared" si="1"/>
        <v>8</v>
      </c>
      <c r="D35" s="10">
        <f t="shared" si="1"/>
        <v>0</v>
      </c>
      <c r="E35" s="10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1"/>
      <c r="V35" s="11">
        <v>8</v>
      </c>
      <c r="W35" s="11"/>
      <c r="X35" s="11">
        <f t="shared" si="6"/>
        <v>8</v>
      </c>
    </row>
    <row r="36" spans="1:24" s="16" customFormat="1" ht="19.5" customHeight="1">
      <c r="A36" s="8" t="s">
        <v>58</v>
      </c>
      <c r="B36" s="9" t="s">
        <v>59</v>
      </c>
      <c r="C36" s="10">
        <f t="shared" si="1"/>
        <v>30</v>
      </c>
      <c r="D36" s="10">
        <f t="shared" si="1"/>
        <v>0</v>
      </c>
      <c r="E36" s="10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1"/>
      <c r="V36" s="11">
        <v>30</v>
      </c>
      <c r="W36" s="11"/>
      <c r="X36" s="11">
        <f t="shared" si="6"/>
        <v>30</v>
      </c>
    </row>
    <row r="37" spans="1:24" s="16" customFormat="1" ht="19.5" customHeight="1">
      <c r="A37" s="8" t="s">
        <v>60</v>
      </c>
      <c r="B37" s="9" t="s">
        <v>61</v>
      </c>
      <c r="C37" s="10">
        <f t="shared" si="1"/>
        <v>20</v>
      </c>
      <c r="D37" s="10">
        <f t="shared" si="1"/>
        <v>0</v>
      </c>
      <c r="E37" s="10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1"/>
      <c r="V37" s="11">
        <v>20</v>
      </c>
      <c r="W37" s="11"/>
      <c r="X37" s="11">
        <f t="shared" si="6"/>
        <v>20</v>
      </c>
    </row>
    <row r="38" spans="1:24" s="16" customFormat="1">
      <c r="A38" s="8" t="s">
        <v>62</v>
      </c>
      <c r="B38" s="9" t="s">
        <v>63</v>
      </c>
      <c r="C38" s="10">
        <f t="shared" si="1"/>
        <v>1740.6999999999998</v>
      </c>
      <c r="D38" s="10">
        <f t="shared" si="1"/>
        <v>652.9</v>
      </c>
      <c r="E38" s="10">
        <f>D38/C38%</f>
        <v>37.507899121043266</v>
      </c>
      <c r="F38" s="11">
        <f t="shared" ref="F38:R38" si="7">SUM(F39:F41)</f>
        <v>63.5</v>
      </c>
      <c r="G38" s="11">
        <f t="shared" si="7"/>
        <v>23.9</v>
      </c>
      <c r="H38" s="11">
        <f t="shared" si="7"/>
        <v>71.400000000000006</v>
      </c>
      <c r="I38" s="11">
        <f t="shared" si="7"/>
        <v>50.7</v>
      </c>
      <c r="J38" s="11">
        <f t="shared" si="7"/>
        <v>151</v>
      </c>
      <c r="K38" s="11">
        <f t="shared" si="7"/>
        <v>77.8</v>
      </c>
      <c r="L38" s="11">
        <f t="shared" si="7"/>
        <v>225.89999999999998</v>
      </c>
      <c r="M38" s="11">
        <f t="shared" si="7"/>
        <v>72.099999999999994</v>
      </c>
      <c r="N38" s="11">
        <f t="shared" si="7"/>
        <v>238.1</v>
      </c>
      <c r="O38" s="11">
        <f t="shared" si="7"/>
        <v>66</v>
      </c>
      <c r="P38" s="11">
        <f t="shared" si="7"/>
        <v>222.39999999999998</v>
      </c>
      <c r="Q38" s="11">
        <f t="shared" si="7"/>
        <v>89.6</v>
      </c>
      <c r="R38" s="11">
        <f t="shared" si="7"/>
        <v>277</v>
      </c>
      <c r="S38" s="11">
        <f>SUM(S39:S41)</f>
        <v>0</v>
      </c>
      <c r="T38" s="11">
        <f>SUM(T39:T41)</f>
        <v>264.39999999999998</v>
      </c>
      <c r="U38" s="11">
        <f>SUM(U39:U41)</f>
        <v>108.2</v>
      </c>
      <c r="V38" s="11">
        <f>SUM(V39:V41)</f>
        <v>227</v>
      </c>
      <c r="W38" s="11">
        <f>SUM(W39:W41)</f>
        <v>164.6</v>
      </c>
      <c r="X38" s="11">
        <f t="shared" si="6"/>
        <v>1087.7999999999997</v>
      </c>
    </row>
    <row r="39" spans="1:24" s="16" customFormat="1">
      <c r="A39" s="8"/>
      <c r="B39" s="9" t="s">
        <v>11</v>
      </c>
      <c r="C39" s="10"/>
      <c r="D39" s="10"/>
      <c r="E39" s="1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s="16" customFormat="1">
      <c r="A40" s="8" t="s">
        <v>64</v>
      </c>
      <c r="B40" s="12" t="s">
        <v>65</v>
      </c>
      <c r="C40" s="10">
        <f t="shared" si="1"/>
        <v>708.8</v>
      </c>
      <c r="D40" s="10">
        <f t="shared" si="1"/>
        <v>652.9</v>
      </c>
      <c r="E40" s="10">
        <f>D40/C40%</f>
        <v>92.113431151241542</v>
      </c>
      <c r="F40" s="11">
        <v>63.5</v>
      </c>
      <c r="G40" s="11">
        <v>23.9</v>
      </c>
      <c r="H40" s="11">
        <v>71.400000000000006</v>
      </c>
      <c r="I40" s="11">
        <v>50.7</v>
      </c>
      <c r="J40" s="11">
        <v>131</v>
      </c>
      <c r="K40" s="11">
        <v>77.8</v>
      </c>
      <c r="L40" s="11">
        <v>65.3</v>
      </c>
      <c r="M40" s="11">
        <v>72.099999999999994</v>
      </c>
      <c r="N40" s="11">
        <f>79-20.5</f>
        <v>58.5</v>
      </c>
      <c r="O40" s="11">
        <v>66</v>
      </c>
      <c r="P40" s="11">
        <v>42.7</v>
      </c>
      <c r="Q40" s="11">
        <v>89.6</v>
      </c>
      <c r="R40" s="11">
        <v>97.3</v>
      </c>
      <c r="S40" s="11"/>
      <c r="T40" s="11">
        <v>84.7</v>
      </c>
      <c r="U40" s="11">
        <v>108.2</v>
      </c>
      <c r="V40" s="11">
        <v>94.4</v>
      </c>
      <c r="W40" s="11">
        <v>164.6</v>
      </c>
      <c r="X40" s="11">
        <f>C40-D40</f>
        <v>55.899999999999977</v>
      </c>
    </row>
    <row r="41" spans="1:24" s="16" customFormat="1" ht="19.5" customHeight="1">
      <c r="A41" s="8" t="s">
        <v>66</v>
      </c>
      <c r="B41" s="12" t="s">
        <v>67</v>
      </c>
      <c r="C41" s="10">
        <f t="shared" si="1"/>
        <v>1031.8999999999999</v>
      </c>
      <c r="D41" s="10">
        <f t="shared" si="1"/>
        <v>0</v>
      </c>
      <c r="E41" s="10">
        <f>D41/C41%</f>
        <v>0</v>
      </c>
      <c r="F41" s="11"/>
      <c r="G41" s="11"/>
      <c r="H41" s="11"/>
      <c r="I41" s="11"/>
      <c r="J41" s="11">
        <v>20</v>
      </c>
      <c r="K41" s="11"/>
      <c r="L41" s="11">
        <v>160.6</v>
      </c>
      <c r="M41" s="11"/>
      <c r="N41" s="11">
        <v>179.6</v>
      </c>
      <c r="O41" s="11"/>
      <c r="P41" s="11">
        <v>179.7</v>
      </c>
      <c r="Q41" s="11"/>
      <c r="R41" s="11">
        <v>179.7</v>
      </c>
      <c r="S41" s="11"/>
      <c r="T41" s="11">
        <v>179.7</v>
      </c>
      <c r="U41" s="11"/>
      <c r="V41" s="11">
        <v>132.6</v>
      </c>
      <c r="W41" s="11"/>
      <c r="X41" s="14">
        <f>C41-D41</f>
        <v>1031.8999999999999</v>
      </c>
    </row>
    <row r="42" spans="1:24" s="16" customFormat="1" ht="18" customHeight="1">
      <c r="A42" s="4" t="s">
        <v>68</v>
      </c>
      <c r="B42" s="5" t="s">
        <v>69</v>
      </c>
      <c r="C42" s="6">
        <f>F42+H42+J42+L42+N42+P42+R42+T42+V42</f>
        <v>827.7</v>
      </c>
      <c r="D42" s="6">
        <f t="shared" si="1"/>
        <v>57.900000000000006</v>
      </c>
      <c r="E42" s="6">
        <f>D42/C42%</f>
        <v>6.9952881478796662</v>
      </c>
      <c r="F42" s="7">
        <f t="shared" ref="F42:W42" si="8">SUM(F44:F53)</f>
        <v>22</v>
      </c>
      <c r="G42" s="7">
        <f t="shared" si="8"/>
        <v>17.7</v>
      </c>
      <c r="H42" s="7">
        <f t="shared" si="8"/>
        <v>0</v>
      </c>
      <c r="I42" s="7">
        <f t="shared" si="8"/>
        <v>0</v>
      </c>
      <c r="J42" s="7">
        <f t="shared" si="8"/>
        <v>124</v>
      </c>
      <c r="K42" s="7">
        <f t="shared" si="8"/>
        <v>0</v>
      </c>
      <c r="L42" s="7">
        <f t="shared" si="8"/>
        <v>0</v>
      </c>
      <c r="M42" s="7">
        <f t="shared" si="8"/>
        <v>40.200000000000003</v>
      </c>
      <c r="N42" s="7">
        <f t="shared" si="8"/>
        <v>17.100000000000001</v>
      </c>
      <c r="O42" s="7">
        <f t="shared" si="8"/>
        <v>0</v>
      </c>
      <c r="P42" s="7">
        <f t="shared" si="8"/>
        <v>0</v>
      </c>
      <c r="Q42" s="7">
        <f t="shared" si="8"/>
        <v>0</v>
      </c>
      <c r="R42" s="7">
        <f t="shared" si="8"/>
        <v>0</v>
      </c>
      <c r="S42" s="7">
        <f t="shared" si="8"/>
        <v>0</v>
      </c>
      <c r="T42" s="7">
        <f t="shared" si="8"/>
        <v>0</v>
      </c>
      <c r="U42" s="7">
        <f t="shared" si="8"/>
        <v>0</v>
      </c>
      <c r="V42" s="7">
        <f t="shared" si="8"/>
        <v>664.6</v>
      </c>
      <c r="W42" s="7">
        <f t="shared" si="8"/>
        <v>0</v>
      </c>
      <c r="X42" s="7">
        <f>C42-D42</f>
        <v>769.80000000000007</v>
      </c>
    </row>
    <row r="43" spans="1:24" s="16" customFormat="1">
      <c r="A43" s="17"/>
      <c r="B43" s="18" t="s">
        <v>11</v>
      </c>
      <c r="C43" s="10"/>
      <c r="D43" s="10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s="16" customFormat="1">
      <c r="A44" s="17" t="s">
        <v>70</v>
      </c>
      <c r="B44" s="18" t="s">
        <v>71</v>
      </c>
      <c r="C44" s="10">
        <f t="shared" si="1"/>
        <v>24</v>
      </c>
      <c r="D44" s="10">
        <f t="shared" si="1"/>
        <v>0</v>
      </c>
      <c r="E44" s="10">
        <f t="shared" ref="E44:E54" si="9">D44/C44%</f>
        <v>0</v>
      </c>
      <c r="F44" s="11"/>
      <c r="G44" s="11"/>
      <c r="H44" s="11"/>
      <c r="I44" s="11"/>
      <c r="J44" s="11">
        <v>24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>
        <f t="shared" ref="X44:X53" si="10">C44-D44</f>
        <v>24</v>
      </c>
    </row>
    <row r="45" spans="1:24" s="16" customFormat="1">
      <c r="A45" s="17" t="s">
        <v>72</v>
      </c>
      <c r="B45" s="18" t="s">
        <v>73</v>
      </c>
      <c r="C45" s="10">
        <f t="shared" si="1"/>
        <v>22</v>
      </c>
      <c r="D45" s="10">
        <f t="shared" si="1"/>
        <v>17.7</v>
      </c>
      <c r="E45" s="10">
        <f t="shared" si="9"/>
        <v>80.454545454545453</v>
      </c>
      <c r="F45" s="11">
        <v>22</v>
      </c>
      <c r="G45" s="11">
        <v>17.7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>
        <f t="shared" si="10"/>
        <v>4.3000000000000007</v>
      </c>
    </row>
    <row r="46" spans="1:24" s="16" customFormat="1">
      <c r="A46" s="17" t="s">
        <v>74</v>
      </c>
      <c r="B46" s="18" t="s">
        <v>75</v>
      </c>
      <c r="C46" s="10">
        <f t="shared" si="1"/>
        <v>38.6</v>
      </c>
      <c r="D46" s="10">
        <f t="shared" si="1"/>
        <v>0</v>
      </c>
      <c r="E46" s="10">
        <f t="shared" si="9"/>
        <v>0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>
        <v>38.6</v>
      </c>
      <c r="W46" s="11"/>
      <c r="X46" s="11">
        <f t="shared" si="10"/>
        <v>38.6</v>
      </c>
    </row>
    <row r="47" spans="1:24" s="16" customFormat="1">
      <c r="A47" s="17" t="s">
        <v>76</v>
      </c>
      <c r="B47" s="18" t="s">
        <v>30</v>
      </c>
      <c r="C47" s="10">
        <f t="shared" si="1"/>
        <v>100</v>
      </c>
      <c r="D47" s="10">
        <f t="shared" si="1"/>
        <v>40.200000000000003</v>
      </c>
      <c r="E47" s="10">
        <f t="shared" si="9"/>
        <v>40.200000000000003</v>
      </c>
      <c r="F47" s="11"/>
      <c r="G47" s="11"/>
      <c r="H47" s="11"/>
      <c r="I47" s="11"/>
      <c r="J47" s="11">
        <v>100</v>
      </c>
      <c r="K47" s="11"/>
      <c r="L47" s="11"/>
      <c r="M47" s="11">
        <v>40.200000000000003</v>
      </c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>
        <f t="shared" si="10"/>
        <v>59.8</v>
      </c>
    </row>
    <row r="48" spans="1:24" s="16" customFormat="1">
      <c r="A48" s="17" t="s">
        <v>77</v>
      </c>
      <c r="B48" s="18" t="s">
        <v>78</v>
      </c>
      <c r="C48" s="10">
        <f t="shared" si="1"/>
        <v>22</v>
      </c>
      <c r="D48" s="10">
        <f t="shared" si="1"/>
        <v>0</v>
      </c>
      <c r="E48" s="10">
        <f t="shared" si="9"/>
        <v>0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>
        <v>22</v>
      </c>
      <c r="W48" s="11"/>
      <c r="X48" s="11">
        <f t="shared" si="10"/>
        <v>22</v>
      </c>
    </row>
    <row r="49" spans="1:24" s="16" customFormat="1" ht="19.5" customHeight="1">
      <c r="A49" s="17" t="s">
        <v>79</v>
      </c>
      <c r="B49" s="18" t="s">
        <v>80</v>
      </c>
      <c r="C49" s="10">
        <f t="shared" si="1"/>
        <v>17.100000000000001</v>
      </c>
      <c r="D49" s="10">
        <f t="shared" si="1"/>
        <v>0</v>
      </c>
      <c r="E49" s="10">
        <f t="shared" si="9"/>
        <v>0</v>
      </c>
      <c r="F49" s="11"/>
      <c r="G49" s="11"/>
      <c r="H49" s="11"/>
      <c r="I49" s="11"/>
      <c r="J49" s="11"/>
      <c r="K49" s="11"/>
      <c r="L49" s="11"/>
      <c r="M49" s="11"/>
      <c r="N49" s="11">
        <v>17.100000000000001</v>
      </c>
      <c r="O49" s="11"/>
      <c r="P49" s="11"/>
      <c r="Q49" s="11"/>
      <c r="R49" s="11"/>
      <c r="S49" s="11"/>
      <c r="T49" s="11"/>
      <c r="U49" s="11"/>
      <c r="V49" s="11"/>
      <c r="W49" s="11"/>
      <c r="X49" s="11">
        <f t="shared" si="10"/>
        <v>17.100000000000001</v>
      </c>
    </row>
    <row r="50" spans="1:24" s="16" customFormat="1">
      <c r="A50" s="17" t="s">
        <v>81</v>
      </c>
      <c r="B50" s="18" t="s">
        <v>82</v>
      </c>
      <c r="C50" s="10">
        <f t="shared" si="1"/>
        <v>36</v>
      </c>
      <c r="D50" s="10">
        <f t="shared" si="1"/>
        <v>0</v>
      </c>
      <c r="E50" s="10">
        <f t="shared" si="9"/>
        <v>0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>
        <v>36</v>
      </c>
      <c r="W50" s="11"/>
      <c r="X50" s="11">
        <f t="shared" si="10"/>
        <v>36</v>
      </c>
    </row>
    <row r="51" spans="1:24" s="16" customFormat="1">
      <c r="A51" s="17" t="s">
        <v>83</v>
      </c>
      <c r="B51" s="18" t="s">
        <v>84</v>
      </c>
      <c r="C51" s="10">
        <f t="shared" si="1"/>
        <v>18</v>
      </c>
      <c r="D51" s="10">
        <f t="shared" si="1"/>
        <v>0</v>
      </c>
      <c r="E51" s="10">
        <f t="shared" si="9"/>
        <v>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>
        <v>18</v>
      </c>
      <c r="W51" s="11"/>
      <c r="X51" s="11">
        <f t="shared" si="10"/>
        <v>18</v>
      </c>
    </row>
    <row r="52" spans="1:24" s="16" customFormat="1">
      <c r="A52" s="17" t="s">
        <v>85</v>
      </c>
      <c r="B52" s="18" t="s">
        <v>86</v>
      </c>
      <c r="C52" s="10">
        <f t="shared" si="1"/>
        <v>420</v>
      </c>
      <c r="D52" s="10">
        <f t="shared" si="1"/>
        <v>0</v>
      </c>
      <c r="E52" s="10">
        <f t="shared" si="9"/>
        <v>0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>
        <v>420</v>
      </c>
      <c r="W52" s="11"/>
      <c r="X52" s="11">
        <f t="shared" si="10"/>
        <v>420</v>
      </c>
    </row>
    <row r="53" spans="1:24" s="16" customFormat="1">
      <c r="A53" s="17" t="s">
        <v>87</v>
      </c>
      <c r="B53" s="18" t="s">
        <v>88</v>
      </c>
      <c r="C53" s="10">
        <f t="shared" si="1"/>
        <v>130</v>
      </c>
      <c r="D53" s="10">
        <f t="shared" si="1"/>
        <v>0</v>
      </c>
      <c r="E53" s="10">
        <f t="shared" si="9"/>
        <v>0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>
        <v>130</v>
      </c>
      <c r="W53" s="11"/>
      <c r="X53" s="11">
        <f t="shared" si="10"/>
        <v>130</v>
      </c>
    </row>
    <row r="54" spans="1:24" s="16" customFormat="1" ht="29.25" customHeight="1">
      <c r="A54" s="19"/>
      <c r="B54" s="5" t="s">
        <v>89</v>
      </c>
      <c r="C54" s="6">
        <f t="shared" si="1"/>
        <v>11219.7</v>
      </c>
      <c r="D54" s="6">
        <f t="shared" si="1"/>
        <v>7086.8000000000011</v>
      </c>
      <c r="E54" s="20">
        <f t="shared" si="9"/>
        <v>63.163899212991446</v>
      </c>
      <c r="F54" s="20">
        <f t="shared" ref="F54:X54" si="11">F42+F8</f>
        <v>745.9</v>
      </c>
      <c r="G54" s="20">
        <f t="shared" si="11"/>
        <v>419.9</v>
      </c>
      <c r="H54" s="20">
        <f t="shared" si="11"/>
        <v>722.9</v>
      </c>
      <c r="I54" s="20">
        <f t="shared" si="11"/>
        <v>806.00000000000011</v>
      </c>
      <c r="J54" s="20">
        <f t="shared" si="11"/>
        <v>941.5</v>
      </c>
      <c r="K54" s="20">
        <f t="shared" si="11"/>
        <v>580.5</v>
      </c>
      <c r="L54" s="20">
        <f t="shared" si="11"/>
        <v>916</v>
      </c>
      <c r="M54" s="20">
        <f t="shared" si="11"/>
        <v>910.9</v>
      </c>
      <c r="N54" s="20">
        <f t="shared" si="11"/>
        <v>911.40000000000009</v>
      </c>
      <c r="O54" s="20">
        <f t="shared" si="11"/>
        <v>691.40000000000009</v>
      </c>
      <c r="P54" s="20">
        <f t="shared" si="11"/>
        <v>1061.8000000000002</v>
      </c>
      <c r="Q54" s="20">
        <f t="shared" si="11"/>
        <v>811.5</v>
      </c>
      <c r="R54" s="20">
        <f t="shared" si="11"/>
        <v>1058.7</v>
      </c>
      <c r="S54" s="20">
        <f t="shared" si="11"/>
        <v>520.59999999999991</v>
      </c>
      <c r="T54" s="20">
        <f t="shared" si="11"/>
        <v>1145.4000000000001</v>
      </c>
      <c r="U54" s="20">
        <f t="shared" si="11"/>
        <v>1112.7</v>
      </c>
      <c r="V54" s="20">
        <f t="shared" si="11"/>
        <v>3716.1</v>
      </c>
      <c r="W54" s="20">
        <f t="shared" si="11"/>
        <v>1233.3</v>
      </c>
      <c r="X54" s="20">
        <f t="shared" si="11"/>
        <v>4132.9000000000005</v>
      </c>
    </row>
    <row r="56" spans="1:24" ht="59.25" customHeight="1">
      <c r="A56" s="31" t="s">
        <v>90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spans="1:24"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spans="1:24">
      <c r="A58" s="24" t="s">
        <v>91</v>
      </c>
      <c r="B58" s="25"/>
      <c r="C58" s="25"/>
      <c r="D58" s="25"/>
      <c r="E58" s="22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6" t="s">
        <v>92</v>
      </c>
    </row>
    <row r="59" spans="1:24">
      <c r="B59" s="22"/>
      <c r="C59" s="22"/>
      <c r="D59" s="22"/>
      <c r="F59" s="22"/>
      <c r="G59" s="22"/>
      <c r="H59" s="22"/>
      <c r="I59" s="22"/>
      <c r="J59" s="22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</row>
    <row r="60" spans="1:24">
      <c r="A60" s="24" t="s">
        <v>93</v>
      </c>
      <c r="B60" s="27"/>
      <c r="C60" s="27"/>
      <c r="D60" s="27"/>
      <c r="E60" s="27"/>
      <c r="F60" s="27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6" t="s">
        <v>94</v>
      </c>
    </row>
    <row r="62" spans="1:24">
      <c r="D62" s="28"/>
    </row>
  </sheetData>
  <mergeCells count="16">
    <mergeCell ref="A56:X56"/>
    <mergeCell ref="A1:X1"/>
    <mergeCell ref="A2:X2"/>
    <mergeCell ref="A3:X3"/>
    <mergeCell ref="A4:A7"/>
    <mergeCell ref="B4:B7"/>
    <mergeCell ref="C4:X5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left="0.77916666666666667" right="0.25" top="0.24" bottom="0.22" header="0.16" footer="0.16"/>
  <pageSetup paperSize="9" scale="67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мес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Андрик</dc:creator>
  <cp:lastModifiedBy>skauserg</cp:lastModifiedBy>
  <dcterms:created xsi:type="dcterms:W3CDTF">2016-10-18T06:38:14Z</dcterms:created>
  <dcterms:modified xsi:type="dcterms:W3CDTF">2016-10-18T06:48:15Z</dcterms:modified>
</cp:coreProperties>
</file>