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70" windowHeight="12270"/>
  </bookViews>
  <sheets>
    <sheet name="28.02.2018" sheetId="5" r:id="rId1"/>
    <sheet name="31.01.2018" sheetId="4" r:id="rId2"/>
  </sheets>
  <externalReferences>
    <externalReference r:id="rId3"/>
  </externalReferences>
  <definedNames>
    <definedName name="_xlnm.Print_Titles" localSheetId="0">'28.02.2018'!$6:$6</definedName>
    <definedName name="_xlnm.Print_Titles" localSheetId="1">'31.01.2018'!$6:$6</definedName>
  </definedNames>
  <calcPr calcId="162913"/>
</workbook>
</file>

<file path=xl/calcChain.xml><?xml version="1.0" encoding="utf-8"?>
<calcChain xmlns="http://schemas.openxmlformats.org/spreadsheetml/2006/main">
  <c r="C99" i="5" l="1"/>
  <c r="C27" i="5"/>
  <c r="C53" i="5"/>
  <c r="C62" i="5"/>
  <c r="C47" i="5"/>
  <c r="C49" i="5"/>
  <c r="C46" i="5"/>
  <c r="C45" i="5"/>
  <c r="C12" i="5"/>
  <c r="C25" i="5"/>
  <c r="C44" i="5"/>
  <c r="C24" i="5"/>
  <c r="D97" i="5"/>
  <c r="D76" i="5"/>
  <c r="C88" i="5" l="1"/>
  <c r="D89" i="5"/>
  <c r="C22" i="5" l="1"/>
  <c r="C20" i="5"/>
  <c r="C21" i="5"/>
  <c r="C17" i="5"/>
  <c r="D24" i="5"/>
  <c r="C59" i="4" l="1"/>
  <c r="C73" i="4"/>
  <c r="C127" i="5"/>
  <c r="E126" i="5"/>
  <c r="E125" i="5"/>
  <c r="C123" i="5"/>
  <c r="C112" i="5"/>
  <c r="C108" i="5"/>
  <c r="C105" i="5"/>
  <c r="C102" i="5"/>
  <c r="E87" i="5"/>
  <c r="C84" i="5"/>
  <c r="C74" i="5"/>
  <c r="E61" i="5"/>
  <c r="C60" i="5"/>
  <c r="C80" i="5" s="1"/>
  <c r="C39" i="5"/>
  <c r="C50" i="5"/>
  <c r="D33" i="5"/>
  <c r="D59" i="5"/>
  <c r="D84" i="5"/>
  <c r="D112" i="5"/>
  <c r="D14" i="5"/>
  <c r="D44" i="5"/>
  <c r="D72" i="5"/>
  <c r="D114" i="5"/>
  <c r="D31" i="5"/>
  <c r="D57" i="5"/>
  <c r="D83" i="5"/>
  <c r="D111" i="5"/>
  <c r="D12" i="5"/>
  <c r="D42" i="5"/>
  <c r="D70" i="5"/>
  <c r="D110" i="5"/>
  <c r="D29" i="5"/>
  <c r="D55" i="5"/>
  <c r="D80" i="5"/>
  <c r="D108" i="5"/>
  <c r="D10" i="5"/>
  <c r="D40" i="5"/>
  <c r="D68" i="5"/>
  <c r="D105" i="5"/>
  <c r="D27" i="5"/>
  <c r="D53" i="5"/>
  <c r="D79" i="5"/>
  <c r="D107" i="5"/>
  <c r="D21" i="5"/>
  <c r="D37" i="5"/>
  <c r="D66" i="5"/>
  <c r="D104" i="5"/>
  <c r="D25" i="5"/>
  <c r="D50" i="5"/>
  <c r="D77" i="5"/>
  <c r="D120" i="5"/>
  <c r="D38" i="5"/>
  <c r="D63" i="5"/>
  <c r="D88" i="5"/>
  <c r="D117" i="5"/>
  <c r="D18" i="5"/>
  <c r="D48" i="5"/>
  <c r="D78" i="5"/>
  <c r="D118" i="5"/>
  <c r="D36" i="5"/>
  <c r="D60" i="5"/>
  <c r="D87" i="5"/>
  <c r="D115" i="5"/>
  <c r="D16" i="5"/>
  <c r="D46" i="5"/>
  <c r="D99" i="5"/>
  <c r="D9" i="5"/>
  <c r="D75" i="5"/>
  <c r="D30" i="5"/>
  <c r="D61" i="5"/>
  <c r="D94" i="5"/>
  <c r="D15" i="5"/>
  <c r="D45" i="5"/>
  <c r="D71" i="5"/>
  <c r="D98" i="5"/>
  <c r="D126" i="5"/>
  <c r="D28" i="5"/>
  <c r="D58" i="5"/>
  <c r="D92" i="5"/>
  <c r="D11" i="5"/>
  <c r="D43" i="5"/>
  <c r="D69" i="5"/>
  <c r="D95" i="5"/>
  <c r="D125" i="5"/>
  <c r="D26" i="5"/>
  <c r="D56" i="5"/>
  <c r="D90" i="5"/>
  <c r="D123" i="5"/>
  <c r="D41" i="5"/>
  <c r="D67" i="5"/>
  <c r="D93" i="5"/>
  <c r="D121" i="5"/>
  <c r="D22" i="5"/>
  <c r="D54" i="5"/>
  <c r="D86" i="5"/>
  <c r="D122" i="5"/>
  <c r="D39" i="5"/>
  <c r="D65" i="5"/>
  <c r="D91" i="5"/>
  <c r="D119" i="5"/>
  <c r="D20" i="5"/>
  <c r="D52" i="5"/>
  <c r="D102" i="5"/>
  <c r="D17" i="5"/>
  <c r="D34" i="5"/>
  <c r="D64" i="5"/>
  <c r="D100" i="5"/>
  <c r="D23" i="5"/>
  <c r="D49" i="5"/>
  <c r="D74" i="5"/>
  <c r="D101" i="5"/>
  <c r="D13" i="5"/>
  <c r="D32" i="5"/>
  <c r="D62" i="5"/>
  <c r="D96" i="5"/>
  <c r="D19" i="5"/>
  <c r="D47" i="5"/>
  <c r="D73" i="5"/>
  <c r="D116" i="5"/>
  <c r="D82" i="5"/>
  <c r="C95" i="4" l="1"/>
  <c r="D93" i="4"/>
  <c r="C38" i="4" l="1"/>
  <c r="C24" i="4"/>
  <c r="D39" i="4"/>
  <c r="D28" i="4"/>
  <c r="D27" i="4"/>
  <c r="C123" i="4" l="1"/>
  <c r="C119" i="4"/>
  <c r="E122" i="4"/>
  <c r="E121" i="4"/>
  <c r="E85" i="4" l="1"/>
  <c r="D122" i="4"/>
  <c r="D38" i="4"/>
  <c r="D121" i="4"/>
  <c r="E60" i="4" l="1"/>
  <c r="C104" i="4" l="1"/>
  <c r="C101" i="4"/>
  <c r="C49" i="4"/>
  <c r="C78" i="4"/>
  <c r="C108" i="4"/>
  <c r="C82" i="4"/>
  <c r="C98" i="4"/>
  <c r="D69" i="4"/>
  <c r="D18" i="4"/>
  <c r="D17" i="4"/>
  <c r="D106" i="4"/>
  <c r="D77" i="4"/>
  <c r="D100" i="4"/>
  <c r="D32" i="4"/>
  <c r="D36" i="4"/>
  <c r="D61" i="4"/>
  <c r="D82" i="4"/>
  <c r="D97" i="4"/>
  <c r="D11" i="4"/>
  <c r="D103" i="4"/>
  <c r="D29" i="4"/>
  <c r="D20" i="4"/>
  <c r="D16" i="4"/>
  <c r="D81" i="4"/>
  <c r="D76" i="4"/>
  <c r="D9" i="4"/>
  <c r="D44" i="4"/>
  <c r="D49" i="4"/>
  <c r="D63" i="4"/>
  <c r="D90" i="4"/>
  <c r="D22" i="4"/>
  <c r="D92" i="4"/>
  <c r="D62" i="4"/>
  <c r="D84" i="4"/>
  <c r="D25" i="4"/>
  <c r="D51" i="4"/>
  <c r="D104" i="4"/>
  <c r="D43" i="4"/>
  <c r="D98" i="4"/>
  <c r="D96" i="4"/>
  <c r="D57" i="4"/>
  <c r="D56" i="4"/>
  <c r="D15" i="4"/>
  <c r="D112" i="4"/>
  <c r="D26" i="4"/>
  <c r="D119" i="4"/>
  <c r="D68" i="4"/>
  <c r="D47" i="4"/>
  <c r="D46" i="4"/>
  <c r="D110" i="4"/>
  <c r="D24" i="4"/>
  <c r="D42" i="4"/>
  <c r="D54" i="4"/>
  <c r="D14" i="4"/>
  <c r="D72" i="4"/>
  <c r="D115" i="4"/>
  <c r="D108" i="4"/>
  <c r="D101" i="4"/>
  <c r="D87" i="4"/>
  <c r="D67" i="4"/>
  <c r="D75" i="4"/>
  <c r="D117" i="4"/>
  <c r="D40" i="4"/>
  <c r="D73" i="4"/>
  <c r="D31" i="4"/>
  <c r="D65" i="4"/>
  <c r="D74" i="4"/>
  <c r="D35" i="4"/>
  <c r="D80" i="4"/>
  <c r="D66" i="4"/>
  <c r="D116" i="4"/>
  <c r="D13" i="4"/>
  <c r="D85" i="4"/>
  <c r="D41" i="4"/>
  <c r="D71" i="4"/>
  <c r="D23" i="4"/>
  <c r="D95" i="4"/>
  <c r="D91" i="4"/>
  <c r="D88" i="4"/>
  <c r="D70" i="4"/>
  <c r="D33" i="4"/>
  <c r="D21" i="4"/>
  <c r="D53" i="4"/>
  <c r="D48" i="4"/>
  <c r="D78" i="4"/>
  <c r="D60" i="4"/>
  <c r="D64" i="4"/>
  <c r="D86" i="4"/>
  <c r="D89" i="4"/>
  <c r="D107" i="4"/>
  <c r="D113" i="4"/>
  <c r="D55" i="4"/>
  <c r="D45" i="4"/>
  <c r="D118" i="4"/>
  <c r="D30" i="4"/>
  <c r="D52" i="4"/>
  <c r="D10" i="4"/>
  <c r="D59" i="4"/>
  <c r="D111" i="4"/>
  <c r="D37" i="4"/>
  <c r="D12" i="4"/>
  <c r="D19" i="4"/>
  <c r="D94" i="4"/>
  <c r="D58" i="4"/>
  <c r="D114" i="4"/>
</calcChain>
</file>

<file path=xl/sharedStrings.xml><?xml version="1.0" encoding="utf-8"?>
<sst xmlns="http://schemas.openxmlformats.org/spreadsheetml/2006/main" count="635" uniqueCount="217">
  <si>
    <t>Код КЕКВ (для бюджетних коштів)</t>
  </si>
  <si>
    <t>Процедура закупівлі</t>
  </si>
  <si>
    <t>Орієнтовний  початок  проведення процедури  закупівлі</t>
  </si>
  <si>
    <t>Примітки</t>
  </si>
  <si>
    <t xml:space="preserve"> код за ЄДРПОУ  37735597</t>
  </si>
  <si>
    <t>допорогова закупівля</t>
  </si>
  <si>
    <t>без використання електронної системи</t>
  </si>
  <si>
    <t xml:space="preserve">Додаток до річного плану закупівель </t>
  </si>
  <si>
    <t xml:space="preserve"> КЗ "Центр первинної медико-санітарної допомоги м. Павлограда"</t>
  </si>
  <si>
    <t>Предмет закупівлі</t>
  </si>
  <si>
    <t xml:space="preserve">Очікувана вартість предмета закупівлі грн.                 (в т.ч. ПДВ) </t>
  </si>
  <si>
    <r>
      <rPr>
        <b/>
        <sz val="9"/>
        <color indexed="8"/>
        <rFont val="Times New Roman"/>
        <family val="1"/>
        <charset val="204"/>
      </rPr>
      <t>ДК 021:2015 09210000-4</t>
    </r>
    <r>
      <rPr>
        <sz val="9"/>
        <color indexed="8"/>
        <rFont val="Times New Roman"/>
        <family val="1"/>
        <charset val="204"/>
      </rPr>
      <t xml:space="preserve"> Мастильні засоби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</si>
  <si>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19640000-4</t>
    </r>
    <r>
      <rPr>
        <sz val="9"/>
        <color indexed="8"/>
        <rFont val="Times New Roman"/>
        <family val="1"/>
        <charset val="204"/>
      </rPr>
      <t xml:space="preserve"> Поліетиленові мішки та пакети для сміття</t>
    </r>
  </si>
  <si>
    <r>
      <t xml:space="preserve">ДК 021:2015 22200000-2 </t>
    </r>
    <r>
      <rPr>
        <sz val="9"/>
        <color indexed="8"/>
        <rFont val="Times New Roman"/>
        <family val="1"/>
        <charset val="204"/>
      </rPr>
      <t>Газети, періодичні спеціалізовані та інші періодичні видання і журнали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</si>
  <si>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22850000-3</t>
    </r>
    <r>
      <rPr>
        <sz val="9"/>
        <color indexed="8"/>
        <rFont val="Times New Roman"/>
        <family val="1"/>
        <charset val="204"/>
      </rPr>
      <t xml:space="preserve"> Швидкозшивачі та супутнє приладдя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</si>
  <si>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24910000-6</t>
    </r>
    <r>
      <rPr>
        <sz val="9"/>
        <color indexed="8"/>
        <rFont val="Times New Roman"/>
        <family val="1"/>
        <charset val="204"/>
      </rPr>
      <t xml:space="preserve"> клеї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</si>
  <si>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2496000-1</t>
    </r>
    <r>
      <rPr>
        <sz val="9"/>
        <color indexed="8"/>
        <rFont val="Times New Roman"/>
        <family val="1"/>
        <charset val="204"/>
      </rPr>
      <t xml:space="preserve"> Хімічна продукція різна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</si>
  <si>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33760000-5</t>
    </r>
    <r>
      <rPr>
        <sz val="9"/>
        <color indexed="8"/>
        <rFont val="Times New Roman"/>
        <family val="1"/>
        <charset val="204"/>
      </rPr>
      <t xml:space="preserve"> Туалетний папір, носові хустинки, рушники для рук і серветки</t>
    </r>
  </si>
  <si>
    <r>
      <t xml:space="preserve">ДК 021:2015 34980000-0 </t>
    </r>
    <r>
      <rPr>
        <sz val="9"/>
        <color indexed="8"/>
        <rFont val="Times New Roman"/>
        <family val="1"/>
        <charset val="204"/>
      </rPr>
      <t>транспортні квитки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</si>
  <si>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80320000-3 </t>
    </r>
    <r>
      <rPr>
        <sz val="9"/>
        <color indexed="8"/>
        <rFont val="Times New Roman"/>
        <family val="1"/>
        <charset val="204"/>
      </rPr>
      <t>Послуги у сфері медичної освіти</t>
    </r>
  </si>
  <si>
    <t>О.І. Дуднікова</t>
  </si>
  <si>
    <t>Голова тендерного комітету</t>
  </si>
  <si>
    <r>
      <t xml:space="preserve">ДК 021:2015 09120000-6 </t>
    </r>
    <r>
      <rPr>
        <sz val="9"/>
        <color indexed="8"/>
        <rFont val="Times New Roman"/>
        <family val="1"/>
        <charset val="204"/>
      </rPr>
      <t>Газове паливо (пропан і бутан)</t>
    </r>
  </si>
  <si>
    <t xml:space="preserve">  пульсоксиметр, отоскоп,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</si>
  <si>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34320000-6 </t>
    </r>
    <r>
      <rPr>
        <sz val="9"/>
        <color indexed="8"/>
        <rFont val="Times New Roman"/>
        <family val="1"/>
        <charset val="204"/>
      </rPr>
      <t>Механічні запасні частини, крім двигунів і частин двигунів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</si>
  <si>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34310000-3 </t>
    </r>
    <r>
      <rPr>
        <sz val="9"/>
        <color indexed="8"/>
        <rFont val="Times New Roman"/>
        <family val="1"/>
        <charset val="204"/>
      </rPr>
      <t>Двигуни та їх частини</t>
    </r>
  </si>
  <si>
    <t>Забеспечення продуктовими наборами хворих на туберкульоз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</si>
  <si>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15610000-7 </t>
    </r>
    <r>
      <rPr>
        <sz val="9"/>
        <color indexed="8"/>
        <rFont val="Times New Roman"/>
        <family val="1"/>
        <charset val="204"/>
      </rPr>
      <t>Продукція борошномельно-круп'яної промисловості (крупа гречана, рис, крупа пшенична, крупа ячнєва, пшоно, вівсяні пластівці)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</si>
  <si>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15240000-2 </t>
    </r>
    <r>
      <rPr>
        <sz val="9"/>
        <color indexed="8"/>
        <rFont val="Times New Roman"/>
        <family val="1"/>
        <charset val="204"/>
      </rPr>
      <t>Рибні консерви та інші рибні страви і пресерви (сардини , бички консервовані)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</si>
  <si>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15850000-1 </t>
    </r>
    <r>
      <rPr>
        <sz val="9"/>
        <color indexed="8"/>
        <rFont val="Times New Roman"/>
        <family val="1"/>
        <charset val="204"/>
      </rPr>
      <t xml:space="preserve">Макаронні вироби (спагетті, спіраль макаронна) </t>
    </r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</si>
  <si>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15330000-0 </t>
    </r>
    <r>
      <rPr>
        <sz val="9"/>
        <color indexed="8"/>
        <rFont val="Times New Roman"/>
        <family val="1"/>
        <charset val="204"/>
      </rPr>
      <t>Оброблені фрукти та овочі (квасоля консервована)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</si>
  <si>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15410000-5 </t>
    </r>
    <r>
      <rPr>
        <sz val="9"/>
        <color indexed="8"/>
        <rFont val="Times New Roman"/>
        <family val="1"/>
        <charset val="204"/>
      </rPr>
      <t>Сирі олії та тваринні і рослинні жири, олія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</si>
  <si>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15830000-5 </t>
    </r>
    <r>
      <rPr>
        <sz val="9"/>
        <color indexed="8"/>
        <rFont val="Times New Roman"/>
        <family val="1"/>
        <charset val="204"/>
      </rPr>
      <t>Цукор і супутня продукція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</si>
  <si>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15510000-6 </t>
    </r>
    <r>
      <rPr>
        <sz val="9"/>
        <color indexed="8"/>
        <rFont val="Times New Roman"/>
        <family val="1"/>
        <charset val="204"/>
      </rPr>
      <t>Молоко та вершки, згущене молоко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</si>
  <si>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15860000-4 </t>
    </r>
    <r>
      <rPr>
        <sz val="9"/>
        <color indexed="8"/>
        <rFont val="Times New Roman"/>
        <family val="1"/>
        <charset val="204"/>
      </rPr>
      <t>Чай</t>
    </r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</si>
  <si>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15130000-8</t>
    </r>
    <r>
      <rPr>
        <sz val="9"/>
        <color indexed="8"/>
        <rFont val="Times New Roman"/>
        <family val="1"/>
        <charset val="204"/>
      </rPr>
      <t xml:space="preserve"> М’ясопродукти, тушонка</t>
    </r>
  </si>
  <si>
    <t>Всього по 2210</t>
  </si>
  <si>
    <t>Всього по 2220</t>
  </si>
  <si>
    <t>Всього по 2230</t>
  </si>
  <si>
    <t>Всього по 2282</t>
  </si>
  <si>
    <t>Всього по 2730</t>
  </si>
  <si>
    <t>ДК 021:2015 65100000-4 Послуги з розподілу води та супутні послуги</t>
  </si>
  <si>
    <t>Всього по 2240</t>
  </si>
  <si>
    <t>Всього по 2250</t>
  </si>
  <si>
    <t>Всього по 2272</t>
  </si>
  <si>
    <t>Шість тисяч гривень 00 копійок</t>
  </si>
  <si>
    <r>
      <t>ДК 021:2015 2216</t>
    </r>
    <r>
      <rPr>
        <b/>
        <sz val="9"/>
        <color indexed="8"/>
        <rFont val="Times New Roman"/>
        <family val="1"/>
        <charset val="204"/>
      </rPr>
      <t>0000-9</t>
    </r>
    <r>
      <rPr>
        <sz val="9"/>
        <color indexed="8"/>
        <rFont val="Times New Roman"/>
        <family val="1"/>
        <charset val="204"/>
      </rPr>
      <t xml:space="preserve"> Буклети</t>
    </r>
  </si>
  <si>
    <t>ДК 021:2015 39710000-2 Електричні побутові прилади</t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</si>
  <si>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39110000-6</t>
    </r>
    <r>
      <rPr>
        <sz val="9"/>
        <color indexed="8"/>
        <rFont val="Times New Roman"/>
        <family val="1"/>
        <charset val="204"/>
      </rPr>
      <t xml:space="preserve"> Сидіння, стільці та супутні вироби і частини до них</t>
    </r>
  </si>
  <si>
    <t xml:space="preserve">молочні суміши для немовлят малютка </t>
  </si>
  <si>
    <t xml:space="preserve">лікувальна суміш Comida PKU-B </t>
  </si>
  <si>
    <t xml:space="preserve">тосол "Антифріз", мастило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</si>
  <si>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 xml:space="preserve">18420000-9 </t>
    </r>
    <r>
      <rPr>
        <sz val="9"/>
        <color indexed="8"/>
        <rFont val="Times New Roman"/>
        <family val="1"/>
        <charset val="204"/>
      </rPr>
      <t>Аксесуари для одягу</t>
    </r>
  </si>
  <si>
    <t>рукавички господарські, гумові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</si>
  <si>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19520000-7</t>
    </r>
    <r>
      <rPr>
        <sz val="9"/>
        <color indexed="8"/>
        <rFont val="Times New Roman"/>
        <family val="1"/>
        <charset val="204"/>
      </rPr>
      <t xml:space="preserve"> Пластмасові вироби</t>
    </r>
  </si>
  <si>
    <t>ліска для газонокосарки</t>
  </si>
  <si>
    <t>мішки для сміття</t>
  </si>
  <si>
    <t>буклети</t>
  </si>
  <si>
    <t>журнали: "Лікарська справа", "Медична статистика" , "Баланс-бюджет", "Бюджетна бухгалтерія", "Фінансовий контроль", "Кадровик України". Газети: західний Донбас". Інші переодичні видання.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</si>
  <si>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22810000-1</t>
    </r>
    <r>
      <rPr>
        <sz val="9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</si>
  <si>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реєстр. форма пацієнта А5/2 , історія розвитку дитини: хлопчик , дівчинка; журнали обліку/реєстації різні щоденники, книга обліку, книга для заміток</t>
  </si>
  <si>
    <t>газове паливо</t>
  </si>
  <si>
    <t xml:space="preserve">бланк статталон ф-025-2/о, статистичні талони, бланки медичні різні          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</si>
  <si>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22820000-4</t>
    </r>
    <r>
      <rPr>
        <sz val="9"/>
        <color indexed="8"/>
        <rFont val="Times New Roman"/>
        <family val="1"/>
        <charset val="204"/>
      </rPr>
      <t xml:space="preserve"> бланки </t>
    </r>
  </si>
  <si>
    <t>папка на зав'язках паперова, папка швидкозшивач паперова</t>
  </si>
  <si>
    <t>клей ПВА</t>
  </si>
  <si>
    <t xml:space="preserve">ч/з тест, п/п Лотос , м/з Сантри-Милам , білизна , м/з для вікон, м/з тест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</si>
  <si>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30120000-6</t>
    </r>
    <r>
      <rPr>
        <sz val="9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</si>
  <si>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частини та приладдя до офісної техніки (кабель до принтеру, блок живлення, мережевий фільтр, картридж, клавіатура)</t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</si>
  <si>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30190000-7</t>
    </r>
    <r>
      <rPr>
        <sz val="9"/>
        <color indexed="8"/>
        <rFont val="Times New Roman"/>
        <family val="1"/>
        <charset val="204"/>
      </rPr>
      <t xml:space="preserve"> Офісне устаткування та приладдя різне</t>
    </r>
  </si>
  <si>
    <t>дрібне канцелярське приладдя, папір для друку, сегрегатори, лотки для листів, коробки для зберігання паперів та подібне приладдя</t>
  </si>
  <si>
    <t>папір ксероксний, папір для друку</t>
  </si>
  <si>
    <r>
      <t xml:space="preserve">ДК 021:2015 </t>
    </r>
    <r>
      <rPr>
        <sz val="9"/>
        <color indexed="8"/>
        <rFont val="Times New Roman"/>
        <family val="1"/>
        <charset val="204"/>
      </rPr>
      <t>30190000-7 Офісне устаткування та приладдя різне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</si>
  <si>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31430000-9 Електричні акумулятори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</si>
  <si>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31220000-4 Елементи електричних схем</t>
    </r>
  </si>
  <si>
    <t xml:space="preserve"> вилки, розетки, дріт, монтажні коробки, кабелі з'єднувальні та інші елементи</t>
  </si>
  <si>
    <t>електричні  акумулятори для авто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</si>
  <si>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31500000-1</t>
    </r>
    <r>
      <rPr>
        <sz val="9"/>
        <color indexed="8"/>
        <rFont val="Times New Roman"/>
        <family val="1"/>
        <charset val="204"/>
      </rPr>
      <t xml:space="preserve"> Освітлювальне обладнання та електричні лампи</t>
    </r>
  </si>
  <si>
    <t xml:space="preserve">лампи різні      </t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</si>
  <si>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33190000-8</t>
    </r>
    <r>
      <rPr>
        <sz val="9"/>
        <color indexed="8"/>
        <rFont val="Times New Roman"/>
        <family val="1"/>
        <charset val="204"/>
      </rPr>
      <t xml:space="preserve"> Медичне обладнання та вироби медичного призначення різні</t>
    </r>
  </si>
  <si>
    <t>меблі медичного призначення (стіл інструментальний, штатив, кушетки)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</si>
  <si>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33710000-0</t>
    </r>
    <r>
      <rPr>
        <sz val="9"/>
        <color indexed="8"/>
        <rFont val="Times New Roman"/>
        <family val="1"/>
        <charset val="204"/>
      </rPr>
      <t xml:space="preserve"> Парфуми, засоби гігієни та презервативи</t>
    </r>
  </si>
  <si>
    <t>мило туалетне рідке</t>
  </si>
  <si>
    <t>рушники паперов</t>
  </si>
  <si>
    <r>
      <t xml:space="preserve">ДК 021:2015 </t>
    </r>
    <r>
      <rPr>
        <sz val="9"/>
        <color indexed="8"/>
        <rFont val="Times New Roman"/>
        <family val="1"/>
        <charset val="204"/>
      </rPr>
      <t>34350000-5 Шини для транспортних засобів великої та малої тоннажності</t>
    </r>
  </si>
  <si>
    <r>
      <t>ДК 021:2015</t>
    </r>
    <r>
      <rPr>
        <b/>
        <sz val="9"/>
        <color indexed="8"/>
        <rFont val="Times New Roman"/>
        <family val="1"/>
        <charset val="204"/>
      </rPr>
      <t xml:space="preserve"> 35110000-8</t>
    </r>
    <r>
      <rPr>
        <sz val="9"/>
        <color indexed="8"/>
        <rFont val="Times New Roman"/>
        <family val="1"/>
        <charset val="204"/>
      </rPr>
      <t xml:space="preserve"> Протипожежне, рятувальне та захисне обладнання</t>
    </r>
  </si>
  <si>
    <t>вогнегасники</t>
  </si>
  <si>
    <t>шини для транспортних засобів</t>
  </si>
  <si>
    <t xml:space="preserve">механічні запасні частини, крім двигунів і частин двигунів              </t>
  </si>
  <si>
    <t xml:space="preserve">двигуни та їх частини    </t>
  </si>
  <si>
    <t>лавочки для сидіння</t>
  </si>
  <si>
    <r>
      <t xml:space="preserve">ДК 021:2015 </t>
    </r>
    <r>
      <rPr>
        <sz val="9"/>
        <color indexed="8"/>
        <rFont val="Times New Roman"/>
        <family val="1"/>
        <charset val="204"/>
      </rPr>
      <t>39120000-9 Столи, серванти, письмові столи та книжкові шафи</t>
    </r>
  </si>
  <si>
    <t>письмові столи</t>
  </si>
  <si>
    <t>електроплитка, кондиціонери</t>
  </si>
  <si>
    <r>
      <t xml:space="preserve">ДК 021:2015 </t>
    </r>
    <r>
      <rPr>
        <sz val="9"/>
        <color indexed="8"/>
        <rFont val="Times New Roman"/>
        <family val="1"/>
        <charset val="204"/>
      </rPr>
      <t>42130000-9 Арматура трубопровідна: крани, вентилі, клапани та подібні пристрої</t>
    </r>
  </si>
  <si>
    <t>крани, вентилі та клапани, змішувач для раковин</t>
  </si>
  <si>
    <t>ДК 021:2015 42910000-8 Апарати для дистилювання, фільтрування чи ректифікації</t>
  </si>
  <si>
    <t>фільтри різні, фільтр масляний, фільтр повітрянний</t>
  </si>
  <si>
    <r>
      <t xml:space="preserve">ДК 021:2015 </t>
    </r>
    <r>
      <rPr>
        <sz val="9"/>
        <color indexed="8"/>
        <rFont val="Times New Roman"/>
        <family val="1"/>
        <charset val="204"/>
      </rPr>
      <t>44110000-4 Конструкційні матеріали</t>
    </r>
  </si>
  <si>
    <t xml:space="preserve"> будівельні матеріали різні, фарби</t>
  </si>
  <si>
    <r>
      <t xml:space="preserve">ДК 021:2015 </t>
    </r>
    <r>
      <rPr>
        <sz val="9"/>
        <color indexed="8"/>
        <rFont val="Times New Roman"/>
        <family val="1"/>
        <charset val="204"/>
      </rPr>
      <t>44160000-9 Магістралі, трубопроводи, труби, обсадні труби, тюбінги та супутні вироби</t>
    </r>
  </si>
  <si>
    <t>труби різні</t>
  </si>
  <si>
    <r>
      <t xml:space="preserve">ДК 021:2015 </t>
    </r>
    <r>
      <rPr>
        <sz val="9"/>
        <color indexed="8"/>
        <rFont val="Times New Roman"/>
        <family val="1"/>
        <charset val="204"/>
      </rPr>
      <t>44410000-7 Вироби для ванної кімнати та кухні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</si>
  <si>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44520000-1 Замки, ключі та петлі</t>
    </r>
  </si>
  <si>
    <t xml:space="preserve">раковини керамічні </t>
  </si>
  <si>
    <r>
      <t xml:space="preserve">ДК 021:2015 </t>
    </r>
    <r>
      <rPr>
        <sz val="9"/>
        <color indexed="8"/>
        <rFont val="Times New Roman"/>
        <family val="1"/>
        <charset val="204"/>
      </rPr>
      <t>44510000-8 Знаряддя</t>
    </r>
  </si>
  <si>
    <t>лопати, граблі, сапи, мітли, ключ розвідний, напильник, держаки та інше знаряддя</t>
  </si>
  <si>
    <t>замки, ключі та петлі, серцевини</t>
  </si>
  <si>
    <r>
      <t>ДК 021:2015</t>
    </r>
    <r>
      <rPr>
        <sz val="9"/>
        <color indexed="8"/>
        <rFont val="Times New Roman"/>
        <family val="1"/>
        <charset val="204"/>
      </rPr>
      <t xml:space="preserve"> 44530000-4 Кріпильні деталі</t>
    </r>
  </si>
  <si>
    <t>шурупи, болти, гвіздки, сморізи , єврогвіздки гвіздки та інші крепильні деталі</t>
  </si>
  <si>
    <t xml:space="preserve"> ДК 021:2015 33790000-4 Склянний посуд лабораторного, санітарно-гігієнічного чи фармацевтичного призначення</t>
  </si>
  <si>
    <r>
      <t xml:space="preserve">ДК 021:2015 </t>
    </r>
    <r>
      <rPr>
        <sz val="9"/>
        <color indexed="8"/>
        <rFont val="Times New Roman"/>
        <family val="1"/>
        <charset val="204"/>
      </rPr>
      <t>19510000-4 Гумові вироби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</si>
  <si>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19520000-7 Пластмасові вироби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</si>
  <si>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24220000-2 Екстракти дубильних речовин, екстракти барвників, дубильні та фарбувальні речовини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</si>
  <si>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24310000-0 Основні неорганічні хімічні речовини</t>
    </r>
  </si>
  <si>
    <r>
      <t>ДК 021:2015</t>
    </r>
    <r>
      <rPr>
        <sz val="9"/>
        <color indexed="8"/>
        <rFont val="Times New Roman"/>
        <family val="1"/>
        <charset val="204"/>
      </rPr>
      <t xml:space="preserve"> 24960000-1 Хімічна продукція різна</t>
    </r>
  </si>
  <si>
    <r>
      <t>ДК 021:2015</t>
    </r>
    <r>
      <rPr>
        <sz val="9"/>
        <color indexed="8"/>
        <rFont val="Times New Roman"/>
        <family val="1"/>
        <charset val="204"/>
      </rPr>
      <t xml:space="preserve"> 33740000-9 Засоби для догляду за руками та нігтями, антисептичні засоби для рук</t>
    </r>
  </si>
  <si>
    <t>ДК 021:2015 15620000-0 Крохмалі та крохмалепродукти</t>
  </si>
  <si>
    <t>глюкоза-Ф, глюкоза та продукція з глюкози</t>
  </si>
  <si>
    <t>жгут резиновий, катетера, клейонка медична, сечоприймачі</t>
  </si>
  <si>
    <t xml:space="preserve">ємність-контейнер для біологічних рідин, ємність-контейнер для стерилізації, контейнер для збору мокроти, настінний утримувач Еколаб, 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</si>
  <si>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 19520000-7 Пластмасові вироби</t>
    </r>
  </si>
  <si>
    <t xml:space="preserve"> калоприймачі</t>
  </si>
  <si>
    <t xml:space="preserve"> фіксатор Майн-Грюнвальд; Азур-еозин по Романовскому; буфер на Ексан;  Біоконт-С;</t>
  </si>
  <si>
    <t>АлАТ;  АсАТ;  Білірубін; загальний білок; калібратор білірубіна; креатинін;  лужна фосфотаза; сечовина;  Філісіт-СРБ-латекс;  холестерин,  сіроглікоїди;  тімолова проба , антіген</t>
  </si>
  <si>
    <t xml:space="preserve"> тест-система імуноферментна DIA-HCV; система імуноферментна DIA-HВV;  тест-система імуноферментна DIA-HІV 1/2</t>
  </si>
  <si>
    <t xml:space="preserve"> спирт </t>
  </si>
  <si>
    <t>азопірамова проба, фенолфталеїн , антиген кардіоліпіновий , сироватка для діагностики сіфілісу , бензидин , натрій хлористий "ЧДА" , масло імерсійне  та ін.</t>
  </si>
  <si>
    <r>
      <t xml:space="preserve">ДК 021:2015 </t>
    </r>
    <r>
      <rPr>
        <sz val="9"/>
        <color indexed="8"/>
        <rFont val="Times New Roman"/>
        <family val="1"/>
        <charset val="204"/>
      </rPr>
      <t>24320000-3 Основні органічні хімічні речовини</t>
    </r>
  </si>
  <si>
    <r>
      <t>ДК 021:2015</t>
    </r>
    <r>
      <rPr>
        <sz val="9"/>
        <color indexed="8"/>
        <rFont val="Times New Roman"/>
        <family val="1"/>
        <charset val="204"/>
      </rPr>
      <t xml:space="preserve"> 24450000-3 Агрохімічна продукція</t>
    </r>
  </si>
  <si>
    <t xml:space="preserve">дезинфекційні засоби (дезактин, септомакс) 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</si>
  <si>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22990000-6 Газетний папір, папір ручного виготовлення та інший некрейдований папір або картон для графічних цілей </t>
    </r>
  </si>
  <si>
    <t>папір ЕКГ ; стрічка світлочутлива д/аналізатора</t>
  </si>
  <si>
    <r>
      <t xml:space="preserve">ДК 021:2015 </t>
    </r>
    <r>
      <rPr>
        <sz val="9"/>
        <color indexed="8"/>
        <rFont val="Times New Roman"/>
        <family val="1"/>
        <charset val="204"/>
      </rPr>
      <t>31510000-4 Електричні лампи розжарення</t>
    </r>
  </si>
  <si>
    <t xml:space="preserve"> рециркулятори бактерицидні, лампи ультрафіолетового світла ОБН,опромінювач бактерицидний /кварцовий/ пересувний</t>
  </si>
  <si>
    <t xml:space="preserve"> індикатори стерил., мужки індикаторні ацетон-тест; смужки індикаторні глюкотест; смужки індикаторні РН-тест;  індикаторні смужки ІКВС 180/60;  індикаторні смужки ІКПС-ВН-132/20 ,  індикаторні смужки ІКПС, біоіндикатор </t>
  </si>
  <si>
    <r>
      <t xml:space="preserve">ДК 021:2015 </t>
    </r>
    <r>
      <rPr>
        <sz val="9"/>
        <color indexed="8"/>
        <rFont val="Times New Roman"/>
        <family val="1"/>
        <charset val="204"/>
      </rPr>
      <t>33120000-7 Системи реєстрації медичної інформації та дослідне обладнання</t>
    </r>
  </si>
  <si>
    <t>ДК 021:2015 33120000-7 Системи реєстрації медичної інформації та дослідне обладнання</t>
  </si>
  <si>
    <r>
      <t xml:space="preserve">ДК 021:2015 </t>
    </r>
    <r>
      <rPr>
        <sz val="9"/>
        <color indexed="8"/>
        <rFont val="Times New Roman"/>
        <family val="1"/>
        <charset val="204"/>
      </rPr>
      <t>33140000-3 Медичні матеріали</t>
    </r>
  </si>
  <si>
    <t xml:space="preserve"> маска медична, лор шпатиеля, клійонка медична, пелюшки фланелеві та інш.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</si>
  <si>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33140000-3 Медичні матеріали </t>
    </r>
  </si>
  <si>
    <t>шприци, вата, системи для інфузійних розчинів, пластир, марля,рукавички медичні, перчатки та інше</t>
  </si>
  <si>
    <t>ланцети для забору крові, скарифікатори</t>
  </si>
  <si>
    <r>
      <t xml:space="preserve">ДК 021:2015 </t>
    </r>
    <r>
      <rPr>
        <sz val="9"/>
        <color indexed="8"/>
        <rFont val="Times New Roman"/>
        <family val="1"/>
        <charset val="204"/>
      </rPr>
      <t>33160000-9 Устаткування для операційних блоків</t>
    </r>
  </si>
  <si>
    <t>корсар, пінцет, ножниці,тазомір,рефлектор лобний, хірургічні інструменти різні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</si>
  <si>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33180000-5 Апаратура для підтримування фізіологічних функцій організму </t>
    </r>
  </si>
  <si>
    <t>слухові апарати</t>
  </si>
  <si>
    <t>ДК 021:2015 33190000-8Медичне обладнання та вироби медичного призначення різні</t>
  </si>
  <si>
    <t xml:space="preserve"> вакуумна пробірка;  пробірки з актив.згортання;  пробірки центрифужні   </t>
  </si>
  <si>
    <t xml:space="preserve"> самоклеючі пакети для стерилізаці</t>
  </si>
  <si>
    <r>
      <t xml:space="preserve">ДК 021:2015 </t>
    </r>
    <r>
      <rPr>
        <sz val="9"/>
        <color indexed="8"/>
        <rFont val="Times New Roman"/>
        <family val="1"/>
        <charset val="204"/>
      </rPr>
      <t>33190000-8 Медичне обладнання та вироби медичного призначення</t>
    </r>
  </si>
  <si>
    <t>червоні пробірки, ростомір , штатив , стіл маніпуляціонний,ширма медична</t>
  </si>
  <si>
    <t>бактеріосол;  сілонда;  стериліум</t>
  </si>
  <si>
    <r>
      <t xml:space="preserve">ДК 021:2015 </t>
    </r>
    <r>
      <rPr>
        <sz val="9"/>
        <color indexed="8"/>
        <rFont val="Times New Roman"/>
        <family val="1"/>
        <charset val="204"/>
      </rPr>
      <t xml:space="preserve">33750000-2  Засоби для догляду за малюками </t>
    </r>
  </si>
  <si>
    <t>підгузки для дорослих та дітей</t>
  </si>
  <si>
    <t xml:space="preserve">пробірки для клінічних досліджень; скло покрівне; контейнери для окраш.скла,пробірка для коагулології </t>
  </si>
  <si>
    <t>ДК 021:2015 38410000-2 Лічильні прилади</t>
  </si>
  <si>
    <t>термометри, гігрометри, лєйколічільники, тонометри, глюкометр</t>
  </si>
  <si>
    <r>
      <t xml:space="preserve">ДК 021:2015 </t>
    </r>
    <r>
      <rPr>
        <sz val="9"/>
        <color indexed="8"/>
        <rFont val="Times New Roman"/>
        <family val="1"/>
        <charset val="204"/>
      </rPr>
      <t>38430000-8 Детектори та аналізатори</t>
    </r>
  </si>
  <si>
    <t xml:space="preserve"> піпетки, наконечники та штативи  для піпеток та інше</t>
  </si>
  <si>
    <t>ДК 021:2015 15880000-0 Спеціальні продукти харчування, збагачені поживними речовинами</t>
  </si>
  <si>
    <t>тех. обслуговування і ремонт 11 автомобілів</t>
  </si>
  <si>
    <t xml:space="preserve">ремонт та обслугогування комп. техніки, заправка катриджів        </t>
  </si>
  <si>
    <t>метрологічні обстеження, заправка вогнегасників, пот.рем.медобладнання</t>
  </si>
  <si>
    <t>поточний ремонт 2 ліфтів</t>
  </si>
  <si>
    <t xml:space="preserve">обслуговування 2 ліфтів      </t>
  </si>
  <si>
    <t>ремонт холодильника,  тех.обсл.кондиціонерів</t>
  </si>
  <si>
    <t xml:space="preserve">послуги зв'язку, інтернет      </t>
  </si>
  <si>
    <t>страхування життя , страхування</t>
  </si>
  <si>
    <r>
      <t>ДК 021:2015</t>
    </r>
    <r>
      <rPr>
        <sz val="9"/>
        <color indexed="8"/>
        <rFont val="Times New Roman"/>
        <family val="1"/>
        <charset val="204"/>
      </rPr>
      <t xml:space="preserve"> 50110000-9 Послуги з ремонту і технічного обслуговування мототранспортних засобів і супутнього обладнання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</si>
  <si>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50310000-1 Технічне обслуговування і ремонт офісної техніки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</si>
  <si>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50410000-2 Послуги з ремонту і технічного обслуговування вимірювальних, випробувальних і контрольних приладів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</si>
  <si>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50710000-5 Послуги з ремонту і технічного обслуговування електричного і механічного устаткування будівель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</si>
  <si>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50750000-7 Послуги з технічного обслуговування ліфтів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</si>
  <si>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50730000-1 Послуги з ремонту і технічного обслуговування охолоджувальних установок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</si>
  <si>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64210000-1 Послуги телефонного зв’язку та передачі даних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</si>
  <si>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66510000-8 Страхові послуги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</si>
  <si>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72200000-7 Послуги з програмування та консультаційні послуги з питань програмного забезпечення</t>
    </r>
  </si>
  <si>
    <t>ліцензійне супровадження программ "МЕДОК", "Мед. Статистика", "Парус", "Кадри"</t>
  </si>
  <si>
    <r>
      <t>ДК 021:2015</t>
    </r>
    <r>
      <rPr>
        <sz val="9"/>
        <color indexed="8"/>
        <rFont val="Times New Roman"/>
        <family val="1"/>
        <charset val="204"/>
      </rPr>
      <t xml:space="preserve"> 90510000-5 Утилізація сміття та поводження зі сміттям</t>
    </r>
  </si>
  <si>
    <t>вивіз сміття</t>
  </si>
  <si>
    <r>
      <t xml:space="preserve">ДК 021:2015 </t>
    </r>
    <r>
      <rPr>
        <sz val="9"/>
        <color indexed="8"/>
        <rFont val="Times New Roman"/>
        <family val="1"/>
        <charset val="204"/>
      </rPr>
      <t>98110000-7 Послуги підприємницьких, професійних та спеціалізованих організацій</t>
    </r>
  </si>
  <si>
    <t xml:space="preserve">послуги з охорони об ҆єкта ; дезінфекція приміщень, тримання ліцензій, інші послуги </t>
  </si>
  <si>
    <t>роботи ремонтно-будівельні амбул. №1,2</t>
  </si>
  <si>
    <t>роботи ремонтно-будівельні амбул. №8</t>
  </si>
  <si>
    <t>проізні квитки</t>
  </si>
  <si>
    <t xml:space="preserve">Навчання по: охороні праці, електричній безпеці,інженерним мережам, веденню електрогосподарства, пожежній безпеці. Підвищення кваліфікації по проведенню тендерних закупівель.  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</si>
  <si>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80000000-4 Послуги у сфері освіти та навчання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</si>
  <si>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50700000-2 Послуги з ремонту і технічного обслуговування будівельних конструкцій</t>
    </r>
  </si>
  <si>
    <r>
      <t xml:space="preserve">ДК 021:2015 </t>
    </r>
    <r>
      <rPr>
        <sz val="9"/>
        <color indexed="8"/>
        <rFont val="Times New Roman"/>
        <family val="1"/>
        <charset val="204"/>
      </rPr>
      <t>50700000-2 Послуги з ремонту і технічного обслуговування будівельних конструкцій,</t>
    </r>
  </si>
  <si>
    <t>курси лікарів ЗПСМ,курси медичних сестер ЗПСМ</t>
  </si>
  <si>
    <r>
      <t xml:space="preserve">кондіціонери </t>
    </r>
    <r>
      <rPr>
        <sz val="7"/>
        <color theme="3" tint="0.39997558519241921"/>
        <rFont val="Times New Roman"/>
        <family val="1"/>
        <charset val="204"/>
      </rPr>
      <t>95000,00</t>
    </r>
    <r>
      <rPr>
        <sz val="7"/>
        <color theme="1"/>
        <rFont val="Times New Roman"/>
        <family val="1"/>
        <charset val="204"/>
      </rPr>
      <t xml:space="preserve"> грн.- кошти з оренди</t>
    </r>
  </si>
  <si>
    <t xml:space="preserve">ДК 021:2015 39130000-2 Офісні меблі </t>
  </si>
  <si>
    <t>ДК 021:2015 30210000-4 Машини для обробки даних (апаратна частина)</t>
  </si>
  <si>
    <r>
      <t>комп'ютер в комплекті -1 шт. за  коштів з аренди-</t>
    </r>
    <r>
      <rPr>
        <sz val="7"/>
        <color theme="3" tint="0.39997558519241921"/>
        <rFont val="Times New Roman"/>
        <family val="1"/>
        <charset val="204"/>
      </rPr>
      <t>39000,00</t>
    </r>
    <r>
      <rPr>
        <sz val="7"/>
        <color theme="1"/>
        <rFont val="Times New Roman"/>
        <family val="1"/>
        <charset val="204"/>
      </rPr>
      <t xml:space="preserve"> грн.</t>
    </r>
  </si>
  <si>
    <t>Всього по 3110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</si>
  <si>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32410000-0</t>
    </r>
    <r>
      <rPr>
        <sz val="9"/>
        <color indexed="8"/>
        <rFont val="Times New Roman"/>
        <family val="1"/>
        <charset val="204"/>
      </rPr>
      <t xml:space="preserve"> Локальні мережі</t>
    </r>
  </si>
  <si>
    <t>маршрутизатор</t>
  </si>
  <si>
    <r>
      <t xml:space="preserve">ДК 021:2015 </t>
    </r>
    <r>
      <rPr>
        <b/>
        <sz val="9"/>
        <color indexed="8"/>
        <rFont val="Times New Roman"/>
        <family val="1"/>
        <charset val="204"/>
      </rPr>
      <t>32420000-0</t>
    </r>
    <r>
      <rPr>
        <sz val="9"/>
        <color indexed="8"/>
        <rFont val="Times New Roman"/>
        <family val="1"/>
        <charset val="204"/>
      </rPr>
      <t xml:space="preserve"> Мережеві кабелі</t>
    </r>
  </si>
  <si>
    <t>кабель вита пара</t>
  </si>
  <si>
    <t xml:space="preserve">ДК 021:2015 39510000-0 Вироби домашнього текстилю </t>
  </si>
  <si>
    <r>
      <rPr>
        <sz val="7"/>
        <color theme="3" tint="0.39997558519241921"/>
        <rFont val="Times New Roman"/>
        <family val="1"/>
        <charset val="204"/>
      </rPr>
      <t>72960,00</t>
    </r>
    <r>
      <rPr>
        <sz val="7"/>
        <color theme="1"/>
        <rFont val="Times New Roman"/>
        <family val="1"/>
        <charset val="204"/>
      </rPr>
      <t xml:space="preserve"> грн. - кошти з аренди</t>
    </r>
  </si>
  <si>
    <r>
      <t xml:space="preserve">5840,00 грн. - </t>
    </r>
    <r>
      <rPr>
        <sz val="7"/>
        <rFont val="Times New Roman"/>
        <family val="1"/>
        <charset val="204"/>
      </rPr>
      <t>кошти з аренди</t>
    </r>
  </si>
  <si>
    <t>на 2018 рік</t>
  </si>
  <si>
    <t>ДК 021:2015 79710000-4 Охоронні послуги</t>
  </si>
  <si>
    <t>послуги з охорони об'єктів</t>
  </si>
  <si>
    <t>станом на 31.01.2018р.</t>
  </si>
  <si>
    <r>
      <t xml:space="preserve">ДК 021:2015 </t>
    </r>
    <r>
      <rPr>
        <sz val="9"/>
        <color indexed="8"/>
        <rFont val="Times New Roman"/>
        <family val="1"/>
        <charset val="204"/>
      </rPr>
      <t>31210000-1 Електрична апаратура для комутування та захисту електричних кіл</t>
    </r>
  </si>
  <si>
    <t>Розподільні коробки і системи, розмикачі, перемикачі, роз'єднувачи, вимикачі світла та інше</t>
  </si>
  <si>
    <r>
      <t xml:space="preserve">ДК 021:2015 </t>
    </r>
    <r>
      <rPr>
        <sz val="9"/>
        <color indexed="8"/>
        <rFont val="Times New Roman"/>
        <family val="1"/>
        <charset val="204"/>
      </rPr>
      <t>50420000-5 Послуги з ремонту і технічного обслуговування медичного та хірургічного обладнання</t>
    </r>
  </si>
  <si>
    <t>метрологічні обстеження, заправка вогнегасників,</t>
  </si>
  <si>
    <t xml:space="preserve"> пот.рем.медобладнання</t>
  </si>
  <si>
    <t>станом на 28.02.2018р.</t>
  </si>
  <si>
    <r>
      <t xml:space="preserve">ДК 021:2015 </t>
    </r>
    <r>
      <rPr>
        <sz val="9"/>
        <color indexed="8"/>
        <rFont val="Times New Roman"/>
        <family val="1"/>
        <charset val="204"/>
      </rPr>
      <t>33770000-8  Папір санітарно-гігієнічного призначення</t>
    </r>
  </si>
  <si>
    <t>урологічні прокладки</t>
  </si>
  <si>
    <t>ДК 021:2015 79810000-5 Друкарські послуги</t>
  </si>
  <si>
    <t>виготовлення попереджувальних знаків на плівці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</si>
</sst>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3" tint="0.39997558519241921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4" fontId="0" fillId="0" borderId="0" xfId="0" applyNumberFormat="1" applyAlignment="1">
      <alignment horizontal="right" indent="2"/>
    </xf>
    <xf numFmtId="0" fontId="0" fillId="0" borderId="0" xfId="0" applyBorder="1" applyAlignment="1">
      <alignment wrapText="1"/>
    </xf>
    <xf numFmtId="0" fontId="0" fillId="0" borderId="0" xfId="0" applyBorder="1"/>
    <xf numFmtId="4" fontId="0" fillId="0" borderId="0" xfId="0" applyNumberFormat="1" applyBorder="1" applyAlignment="1">
      <alignment horizontal="right" indent="2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 wrapText="1" indent="2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right" vertical="center" wrapText="1" indent="2"/>
    </xf>
    <xf numFmtId="0" fontId="0" fillId="2" borderId="0" xfId="0" applyFill="1" applyBorder="1"/>
    <xf numFmtId="4" fontId="0" fillId="0" borderId="0" xfId="0" applyNumberFormat="1" applyBorder="1"/>
    <xf numFmtId="4" fontId="4" fillId="0" borderId="1" xfId="0" applyNumberFormat="1" applyFont="1" applyFill="1" applyBorder="1" applyAlignment="1">
      <alignment horizontal="right" vertical="center" wrapText="1" indent="2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left" vertical="center" wrapText="1"/>
    </xf>
    <xf numFmtId="3" fontId="6" fillId="0" borderId="2" xfId="0" applyNumberFormat="1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 indent="2"/>
    </xf>
    <xf numFmtId="4" fontId="1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 wrapText="1" indent="2"/>
    </xf>
    <xf numFmtId="4" fontId="10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right" vertical="center" wrapText="1" indent="2"/>
    </xf>
    <xf numFmtId="3" fontId="13" fillId="0" borderId="2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left" vertical="center" wrapText="1"/>
    </xf>
    <xf numFmtId="0" fontId="0" fillId="0" borderId="0" xfId="0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onom/AppData/Roaming/Microsoft/AddIns/sumpropua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definedNames>
      <definedName name="СумаПрописом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view="pageBreakPreview" topLeftCell="A88" zoomScaleNormal="100" zoomScaleSheetLayoutView="100" workbookViewId="0">
      <selection activeCell="C99" sqref="C99"/>
    </sheetView>
  </sheetViews>
  <sheetFormatPr defaultRowHeight="15" x14ac:dyDescent="0.25"/>
  <cols>
    <col min="1" max="1" width="49.42578125" style="1" customWidth="1"/>
    <col min="2" max="2" width="11.5703125" style="2" customWidth="1"/>
    <col min="3" max="4" width="21" style="2" customWidth="1"/>
    <col min="5" max="5" width="14.5703125" style="2" customWidth="1"/>
    <col min="6" max="6" width="17.28515625" style="2" customWidth="1"/>
    <col min="7" max="7" width="26.28515625" style="2" customWidth="1"/>
    <col min="8" max="8" width="11.42578125" style="2" bestFit="1" customWidth="1"/>
    <col min="9" max="16384" width="9.140625" style="2"/>
  </cols>
  <sheetData>
    <row r="1" spans="1:18" x14ac:dyDescent="0.25">
      <c r="A1" s="54" t="s">
        <v>7</v>
      </c>
      <c r="B1" s="54"/>
      <c r="C1" s="54"/>
      <c r="D1" s="54"/>
      <c r="E1" s="54"/>
      <c r="F1" s="54"/>
      <c r="G1" s="54"/>
    </row>
    <row r="2" spans="1:18" x14ac:dyDescent="0.25">
      <c r="A2" s="54" t="s">
        <v>203</v>
      </c>
      <c r="B2" s="54"/>
      <c r="C2" s="54"/>
      <c r="D2" s="54"/>
      <c r="E2" s="54"/>
      <c r="F2" s="54"/>
      <c r="G2" s="54"/>
    </row>
    <row r="3" spans="1:18" x14ac:dyDescent="0.25">
      <c r="A3" s="54" t="s">
        <v>8</v>
      </c>
      <c r="B3" s="54"/>
      <c r="C3" s="54"/>
      <c r="D3" s="54"/>
      <c r="E3" s="54"/>
      <c r="F3" s="54"/>
      <c r="G3" s="54"/>
    </row>
    <row r="4" spans="1:18" x14ac:dyDescent="0.25">
      <c r="A4" s="54" t="s">
        <v>4</v>
      </c>
      <c r="B4" s="54"/>
      <c r="C4" s="54"/>
      <c r="D4" s="54"/>
      <c r="E4" s="54"/>
      <c r="F4" s="54"/>
      <c r="G4" s="54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37"/>
      <c r="B5" s="54" t="s">
        <v>212</v>
      </c>
      <c r="C5" s="54"/>
      <c r="D5" s="54"/>
      <c r="E5" s="54"/>
      <c r="F5" s="38"/>
      <c r="G5" s="38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53.25" customHeight="1" x14ac:dyDescent="0.25">
      <c r="A6" s="51" t="s">
        <v>9</v>
      </c>
      <c r="B6" s="51" t="s">
        <v>0</v>
      </c>
      <c r="C6" s="52" t="s">
        <v>10</v>
      </c>
      <c r="D6" s="52"/>
      <c r="E6" s="51" t="s">
        <v>1</v>
      </c>
      <c r="F6" s="16" t="s">
        <v>2</v>
      </c>
      <c r="G6" s="20" t="s">
        <v>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8" customHeight="1" x14ac:dyDescent="0.25">
      <c r="A7" s="51">
        <v>1</v>
      </c>
      <c r="B7" s="51">
        <v>2</v>
      </c>
      <c r="C7" s="52">
        <v>3</v>
      </c>
      <c r="D7" s="52"/>
      <c r="E7" s="51">
        <v>4</v>
      </c>
      <c r="F7" s="16">
        <v>5</v>
      </c>
      <c r="G7" s="20">
        <v>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8" customHeight="1" x14ac:dyDescent="0.25">
      <c r="A8" s="51">
        <v>2210</v>
      </c>
      <c r="B8" s="51"/>
      <c r="C8" s="51"/>
      <c r="D8" s="51"/>
      <c r="E8" s="51"/>
      <c r="F8" s="16"/>
      <c r="G8" s="20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33.75" x14ac:dyDescent="0.25">
      <c r="A9" s="21" t="s">
        <v>22</v>
      </c>
      <c r="B9" s="17">
        <v>2210</v>
      </c>
      <c r="C9" s="15">
        <v>81520</v>
      </c>
      <c r="D9" s="22" t="str">
        <f>[1]!СумаПрописом(C9)</f>
        <v>Вiсiмдесят одна тисяча п`ятсот двадцять гривень 00 копiйок</v>
      </c>
      <c r="E9" s="23" t="s">
        <v>6</v>
      </c>
      <c r="F9" s="18"/>
      <c r="G9" s="24" t="s">
        <v>61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33.75" x14ac:dyDescent="0.25">
      <c r="A10" s="25" t="s">
        <v>11</v>
      </c>
      <c r="B10" s="17">
        <v>2210</v>
      </c>
      <c r="C10" s="15">
        <v>10935</v>
      </c>
      <c r="D10" s="22" t="str">
        <f>[1]!СумаПрописом(C10)</f>
        <v>Десять тисяч дев`ятсот тридцять п`ять гривень 00 копiйок</v>
      </c>
      <c r="E10" s="23" t="s">
        <v>6</v>
      </c>
      <c r="F10" s="18"/>
      <c r="G10" s="24" t="s">
        <v>51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35.25" customHeight="1" x14ac:dyDescent="0.25">
      <c r="A11" s="26" t="s">
        <v>52</v>
      </c>
      <c r="B11" s="17">
        <v>2210</v>
      </c>
      <c r="C11" s="15">
        <v>1100</v>
      </c>
      <c r="D11" s="22" t="str">
        <f>[1]!СумаПрописом(C11)</f>
        <v>Одна тисяча сто гривень 00 копiйок</v>
      </c>
      <c r="E11" s="23" t="s">
        <v>6</v>
      </c>
      <c r="F11" s="18"/>
      <c r="G11" s="24" t="s">
        <v>53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35.25" customHeight="1" x14ac:dyDescent="0.25">
      <c r="A12" s="26" t="s">
        <v>54</v>
      </c>
      <c r="B12" s="17">
        <v>2210</v>
      </c>
      <c r="C12" s="15">
        <f>2500-1500</f>
        <v>1000</v>
      </c>
      <c r="D12" s="22" t="str">
        <f>[1]!СумаПрописом(C12)</f>
        <v>Одна тисяча гривень 00 копiйок</v>
      </c>
      <c r="E12" s="23" t="s">
        <v>6</v>
      </c>
      <c r="F12" s="18"/>
      <c r="G12" s="24" t="s">
        <v>55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23.25" customHeight="1" x14ac:dyDescent="0.25">
      <c r="A13" s="26" t="s">
        <v>12</v>
      </c>
      <c r="B13" s="17">
        <v>2210</v>
      </c>
      <c r="C13" s="15">
        <v>1200</v>
      </c>
      <c r="D13" s="22" t="str">
        <f>[1]!СумаПрописом(C13)</f>
        <v>Одна тисяча двiстi гривень 00 копiйок</v>
      </c>
      <c r="E13" s="27" t="s">
        <v>6</v>
      </c>
      <c r="F13" s="18"/>
      <c r="G13" s="24" t="s">
        <v>56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3.25" customHeight="1" x14ac:dyDescent="0.25">
      <c r="A14" s="26" t="s">
        <v>46</v>
      </c>
      <c r="B14" s="17">
        <v>2210</v>
      </c>
      <c r="C14" s="15">
        <v>2000</v>
      </c>
      <c r="D14" s="22" t="str">
        <f>[1]!СумаПрописом(C14)</f>
        <v>Двi тисячi гривень 00 копiйок</v>
      </c>
      <c r="E14" s="27" t="s">
        <v>6</v>
      </c>
      <c r="F14" s="18"/>
      <c r="G14" s="24" t="s">
        <v>57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67.5" x14ac:dyDescent="0.25">
      <c r="A15" s="21" t="s">
        <v>13</v>
      </c>
      <c r="B15" s="17">
        <v>2210</v>
      </c>
      <c r="C15" s="15">
        <v>14000</v>
      </c>
      <c r="D15" s="22" t="str">
        <f>[1]!СумаПрописом(C15)</f>
        <v>Чотирнадцять тисяч гривень 00 копiйок</v>
      </c>
      <c r="E15" s="23" t="s">
        <v>6</v>
      </c>
      <c r="F15" s="18"/>
      <c r="G15" s="28" t="s">
        <v>58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72" customHeight="1" x14ac:dyDescent="0.25">
      <c r="A16" s="26" t="s">
        <v>59</v>
      </c>
      <c r="B16" s="17">
        <v>2210</v>
      </c>
      <c r="C16" s="15">
        <v>30000</v>
      </c>
      <c r="D16" s="22" t="str">
        <f>[1]!СумаПрописом(C16)</f>
        <v>Тридцять тисяч гривень 00 копiйок</v>
      </c>
      <c r="E16" s="23" t="s">
        <v>5</v>
      </c>
      <c r="F16" s="18"/>
      <c r="G16" s="29" t="s">
        <v>60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40.5" customHeight="1" x14ac:dyDescent="0.25">
      <c r="A17" s="26" t="s">
        <v>63</v>
      </c>
      <c r="B17" s="17">
        <v>2210</v>
      </c>
      <c r="C17" s="15">
        <f>22000-9705</f>
        <v>12295</v>
      </c>
      <c r="D17" s="22" t="str">
        <f>[1]!СумаПрописом(C17)</f>
        <v>Дванадцять тисяч двiстi дев`яносто п`ять гривень 00 копiйок</v>
      </c>
      <c r="E17" s="23" t="s">
        <v>5</v>
      </c>
      <c r="F17" s="18"/>
      <c r="G17" s="24" t="s">
        <v>62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33.75" x14ac:dyDescent="0.25">
      <c r="A18" s="26" t="s">
        <v>14</v>
      </c>
      <c r="B18" s="17">
        <v>2210</v>
      </c>
      <c r="C18" s="15">
        <v>1440</v>
      </c>
      <c r="D18" s="22" t="str">
        <f>[1]!СумаПрописом(C18)</f>
        <v>Одна тисяча чотириста сорок гривень 00 копiйок</v>
      </c>
      <c r="E18" s="23" t="s">
        <v>6</v>
      </c>
      <c r="F18" s="18"/>
      <c r="G18" s="24" t="s">
        <v>64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33.75" x14ac:dyDescent="0.25">
      <c r="A19" s="26" t="s">
        <v>15</v>
      </c>
      <c r="B19" s="17">
        <v>2210</v>
      </c>
      <c r="C19" s="15">
        <v>1000</v>
      </c>
      <c r="D19" s="22" t="str">
        <f>[1]!СумаПрописом(C19)</f>
        <v>Одна тисяча гривень 00 копiйок</v>
      </c>
      <c r="E19" s="23" t="s">
        <v>6</v>
      </c>
      <c r="F19" s="18"/>
      <c r="G19" s="28" t="s">
        <v>65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32.25" customHeight="1" x14ac:dyDescent="0.25">
      <c r="A20" s="26" t="s">
        <v>16</v>
      </c>
      <c r="B20" s="17">
        <v>2210</v>
      </c>
      <c r="C20" s="15">
        <f>10000-1015</f>
        <v>8985</v>
      </c>
      <c r="D20" s="22" t="str">
        <f>[1]!СумаПрописом(C20)</f>
        <v>Вiсiм тисяч дев`ятсот вiсiмдесят п`ять гривень 00 копiйок</v>
      </c>
      <c r="E20" s="23" t="s">
        <v>6</v>
      </c>
      <c r="F20" s="18"/>
      <c r="G20" s="24" t="s">
        <v>66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49.5" customHeight="1" x14ac:dyDescent="0.25">
      <c r="A21" s="26" t="s">
        <v>67</v>
      </c>
      <c r="B21" s="17">
        <v>2210</v>
      </c>
      <c r="C21" s="15">
        <f>7000-2000</f>
        <v>5000</v>
      </c>
      <c r="D21" s="22" t="str">
        <f>[1]!СумаПрописом(C21)</f>
        <v>П`ять тисяч гривень 00 копiйок</v>
      </c>
      <c r="E21" s="27" t="s">
        <v>6</v>
      </c>
      <c r="F21" s="18"/>
      <c r="G21" s="30" t="s">
        <v>68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45" x14ac:dyDescent="0.25">
      <c r="A22" s="25" t="s">
        <v>69</v>
      </c>
      <c r="B22" s="17">
        <v>2210</v>
      </c>
      <c r="C22" s="15">
        <f>13067-3067</f>
        <v>10000</v>
      </c>
      <c r="D22" s="22" t="str">
        <f>[1]!СумаПрописом(C22)</f>
        <v>Десять тисяч гривень 00 копiйок</v>
      </c>
      <c r="E22" s="23" t="s">
        <v>6</v>
      </c>
      <c r="F22" s="18"/>
      <c r="G22" s="28" t="s">
        <v>70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22.5" x14ac:dyDescent="0.25">
      <c r="A23" s="26" t="s">
        <v>72</v>
      </c>
      <c r="B23" s="17">
        <v>2210</v>
      </c>
      <c r="C23" s="15">
        <v>30000</v>
      </c>
      <c r="D23" s="22" t="str">
        <f>[1]!СумаПрописом(C23)</f>
        <v>Тридцять тисяч гривень 00 копiйок</v>
      </c>
      <c r="E23" s="23" t="s">
        <v>5</v>
      </c>
      <c r="F23" s="18"/>
      <c r="G23" s="31" t="s">
        <v>71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28.5" customHeight="1" x14ac:dyDescent="0.25">
      <c r="A24" s="26" t="s">
        <v>207</v>
      </c>
      <c r="B24" s="17">
        <v>2210</v>
      </c>
      <c r="C24" s="15">
        <f>3067+3500</f>
        <v>6567</v>
      </c>
      <c r="D24" s="22" t="str">
        <f>[1]!СумаПрописом(C24)</f>
        <v>Шiсть тисяч п`ятсот шiстдесят сiм гривень 00 копiйок</v>
      </c>
      <c r="E24" s="23" t="s">
        <v>6</v>
      </c>
      <c r="F24" s="18"/>
      <c r="G24" s="31" t="s">
        <v>208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ht="33.75" x14ac:dyDescent="0.25">
      <c r="A25" s="26" t="s">
        <v>74</v>
      </c>
      <c r="B25" s="17">
        <v>2210</v>
      </c>
      <c r="C25" s="15">
        <f>8000-820+12720+11000</f>
        <v>30900</v>
      </c>
      <c r="D25" s="22" t="str">
        <f>[1]!СумаПрописом(C25)</f>
        <v>Тридцять тисяч дев`ятсот гривень 00 копiйок</v>
      </c>
      <c r="E25" s="23" t="s">
        <v>6</v>
      </c>
      <c r="F25" s="18"/>
      <c r="G25" s="24" t="s">
        <v>75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33.75" x14ac:dyDescent="0.25">
      <c r="A26" s="26" t="s">
        <v>73</v>
      </c>
      <c r="B26" s="17">
        <v>2210</v>
      </c>
      <c r="C26" s="15">
        <v>5000</v>
      </c>
      <c r="D26" s="22" t="str">
        <f>[1]!СумаПрописом(C26)</f>
        <v>П`ять тисяч гривень 00 копiйок</v>
      </c>
      <c r="E26" s="23" t="s">
        <v>6</v>
      </c>
      <c r="F26" s="18"/>
      <c r="G26" s="24" t="s">
        <v>76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33.75" x14ac:dyDescent="0.25">
      <c r="A27" s="26" t="s">
        <v>77</v>
      </c>
      <c r="B27" s="17">
        <v>2210</v>
      </c>
      <c r="C27" s="15">
        <f>10000-5500</f>
        <v>4500</v>
      </c>
      <c r="D27" s="22" t="str">
        <f>[1]!СумаПрописом(C27)</f>
        <v>Чотири тисячi п`ятсот гривень 00 копiйок</v>
      </c>
      <c r="E27" s="23" t="s">
        <v>6</v>
      </c>
      <c r="F27" s="18"/>
      <c r="G27" s="24" t="s">
        <v>78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33.75" x14ac:dyDescent="0.25">
      <c r="A28" s="26" t="s">
        <v>196</v>
      </c>
      <c r="B28" s="17">
        <v>2210</v>
      </c>
      <c r="C28" s="15">
        <v>500</v>
      </c>
      <c r="D28" s="22" t="str">
        <f>[1]!СумаПрописом(C28)</f>
        <v>П`ятсот гривень 00 копiйок</v>
      </c>
      <c r="E28" s="23" t="s">
        <v>6</v>
      </c>
      <c r="F28" s="18"/>
      <c r="G28" s="24" t="s">
        <v>197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33.75" x14ac:dyDescent="0.25">
      <c r="A29" s="26" t="s">
        <v>198</v>
      </c>
      <c r="B29" s="17">
        <v>2210</v>
      </c>
      <c r="C29" s="15">
        <v>320</v>
      </c>
      <c r="D29" s="22" t="str">
        <f>[1]!СумаПрописом(C29)</f>
        <v>Триста двадцять гривень 00 копiйок</v>
      </c>
      <c r="E29" s="23" t="s">
        <v>6</v>
      </c>
      <c r="F29" s="18"/>
      <c r="G29" s="24" t="s">
        <v>199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33.75" x14ac:dyDescent="0.25">
      <c r="A30" s="26" t="s">
        <v>79</v>
      </c>
      <c r="B30" s="17">
        <v>2210</v>
      </c>
      <c r="C30" s="15">
        <v>8250</v>
      </c>
      <c r="D30" s="22" t="str">
        <f>[1]!СумаПрописом(C30)</f>
        <v>Вiсiм тисяч двiстi п`ятдесят гривень 00 копiйок</v>
      </c>
      <c r="E30" s="23" t="s">
        <v>6</v>
      </c>
      <c r="F30" s="18"/>
      <c r="G30" s="24" t="s">
        <v>80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33.75" x14ac:dyDescent="0.25">
      <c r="A31" s="26" t="s">
        <v>81</v>
      </c>
      <c r="B31" s="17">
        <v>2210</v>
      </c>
      <c r="C31" s="15">
        <v>2500</v>
      </c>
      <c r="D31" s="22" t="str">
        <f>[1]!СумаПрописом(C31)</f>
        <v>Двi тисячi п`ятсот гривень 00 копiйок</v>
      </c>
      <c r="E31" s="23" t="s">
        <v>6</v>
      </c>
      <c r="F31" s="18"/>
      <c r="G31" s="24" t="s">
        <v>82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33.75" x14ac:dyDescent="0.25">
      <c r="A32" s="26" t="s">
        <v>17</v>
      </c>
      <c r="B32" s="17">
        <v>2210</v>
      </c>
      <c r="C32" s="15">
        <v>2000</v>
      </c>
      <c r="D32" s="22" t="str">
        <f>[1]!СумаПрописом(C32)</f>
        <v>Двi тисячi гривень 00 копiйок</v>
      </c>
      <c r="E32" s="23" t="s">
        <v>6</v>
      </c>
      <c r="F32" s="18"/>
      <c r="G32" s="24" t="s">
        <v>83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33.75" x14ac:dyDescent="0.25">
      <c r="A33" s="26" t="s">
        <v>25</v>
      </c>
      <c r="B33" s="17">
        <v>2210</v>
      </c>
      <c r="C33" s="15">
        <v>18000</v>
      </c>
      <c r="D33" s="22" t="str">
        <f>[1]!СумаПрописом(C33)</f>
        <v>Вiсiмнадцять тисяч гривень 00 копiйок</v>
      </c>
      <c r="E33" s="23" t="s">
        <v>6</v>
      </c>
      <c r="F33" s="18"/>
      <c r="G33" s="29" t="s">
        <v>89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33.75" x14ac:dyDescent="0.25">
      <c r="A34" s="26" t="s">
        <v>24</v>
      </c>
      <c r="B34" s="17">
        <v>2210</v>
      </c>
      <c r="C34" s="15">
        <v>16000</v>
      </c>
      <c r="D34" s="22" t="str">
        <f>[1]!СумаПрописом(C34)</f>
        <v>Шiстнадцять тисяч гривень 00 копiйок</v>
      </c>
      <c r="E34" s="23" t="s">
        <v>6</v>
      </c>
      <c r="F34" s="18"/>
      <c r="G34" s="29" t="s">
        <v>88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33.75" x14ac:dyDescent="0.25">
      <c r="A35" s="26" t="s">
        <v>84</v>
      </c>
      <c r="B35" s="17">
        <v>2210</v>
      </c>
      <c r="C35" s="15">
        <v>8000</v>
      </c>
      <c r="D35" s="22" t="s">
        <v>45</v>
      </c>
      <c r="E35" s="23" t="s">
        <v>6</v>
      </c>
      <c r="F35" s="18"/>
      <c r="G35" s="29" t="s">
        <v>87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33.75" x14ac:dyDescent="0.25">
      <c r="A36" s="26" t="s">
        <v>85</v>
      </c>
      <c r="B36" s="17">
        <v>2210</v>
      </c>
      <c r="C36" s="15">
        <v>3500</v>
      </c>
      <c r="D36" s="22" t="str">
        <f>[1]!СумаПрописом(C36)</f>
        <v>Три тисячi п`ятсот гривень 00 копiйок</v>
      </c>
      <c r="E36" s="23" t="s">
        <v>6</v>
      </c>
      <c r="F36" s="18"/>
      <c r="G36" s="24" t="s">
        <v>86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33.75" x14ac:dyDescent="0.25">
      <c r="A37" s="26" t="s">
        <v>48</v>
      </c>
      <c r="B37" s="17">
        <v>2210</v>
      </c>
      <c r="C37" s="15">
        <v>4400</v>
      </c>
      <c r="D37" s="22" t="str">
        <f>[1]!СумаПрописом(C37)</f>
        <v>Чотири тисячi чотириста гривень 00 копiйок</v>
      </c>
      <c r="E37" s="23" t="s">
        <v>6</v>
      </c>
      <c r="F37" s="35"/>
      <c r="G37" s="24" t="s">
        <v>90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33.75" x14ac:dyDescent="0.25">
      <c r="A38" s="26" t="s">
        <v>91</v>
      </c>
      <c r="B38" s="17">
        <v>2210</v>
      </c>
      <c r="C38" s="15">
        <v>10000</v>
      </c>
      <c r="D38" s="22" t="str">
        <f>[1]!СумаПрописом(C38)</f>
        <v>Десять тисяч гривень 00 копiйок</v>
      </c>
      <c r="E38" s="23" t="s">
        <v>6</v>
      </c>
      <c r="F38" s="18"/>
      <c r="G38" s="24" t="s">
        <v>92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27.75" customHeight="1" x14ac:dyDescent="0.25">
      <c r="A39" s="26" t="s">
        <v>200</v>
      </c>
      <c r="B39" s="17">
        <v>2210</v>
      </c>
      <c r="C39" s="15">
        <f>78800-5840</f>
        <v>72960</v>
      </c>
      <c r="D39" s="22" t="str">
        <f>[1]!СумаПрописом(C39)</f>
        <v>Сiмдесят двi тисячi дев`ятсот шiстдесят гривень 00 копiйок</v>
      </c>
      <c r="E39" s="23" t="s">
        <v>6</v>
      </c>
      <c r="F39" s="18"/>
      <c r="G39" s="24" t="s">
        <v>201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27.75" customHeight="1" x14ac:dyDescent="0.25">
      <c r="A40" s="26" t="s">
        <v>192</v>
      </c>
      <c r="B40" s="17">
        <v>2210</v>
      </c>
      <c r="C40" s="15">
        <v>5840</v>
      </c>
      <c r="D40" s="22" t="str">
        <f>[1]!СумаПрописом(C40)</f>
        <v>П`ять тисяч вiсiмсот сорок гривень 00 копiйок</v>
      </c>
      <c r="E40" s="23" t="s">
        <v>6</v>
      </c>
      <c r="F40" s="18"/>
      <c r="G40" s="50" t="s">
        <v>202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53.25" customHeight="1" x14ac:dyDescent="0.25">
      <c r="A41" s="26" t="s">
        <v>47</v>
      </c>
      <c r="B41" s="17">
        <v>2210</v>
      </c>
      <c r="C41" s="15">
        <v>700</v>
      </c>
      <c r="D41" s="22" t="str">
        <f>[1]!СумаПрописом(C41)</f>
        <v>Сiмсот гривень 00 копiйок</v>
      </c>
      <c r="E41" s="23" t="s">
        <v>6</v>
      </c>
      <c r="F41" s="18"/>
      <c r="G41" s="24" t="s">
        <v>93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33.75" x14ac:dyDescent="0.25">
      <c r="A42" s="26" t="s">
        <v>94</v>
      </c>
      <c r="B42" s="17">
        <v>2210</v>
      </c>
      <c r="C42" s="15">
        <v>5000</v>
      </c>
      <c r="D42" s="22" t="str">
        <f>[1]!СумаПрописом(C42)</f>
        <v>П`ять тисяч гривень 00 копiйок</v>
      </c>
      <c r="E42" s="23" t="s">
        <v>6</v>
      </c>
      <c r="F42" s="18"/>
      <c r="G42" s="24" t="s">
        <v>95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33.75" x14ac:dyDescent="0.25">
      <c r="A43" s="26" t="s">
        <v>96</v>
      </c>
      <c r="B43" s="17">
        <v>2210</v>
      </c>
      <c r="C43" s="15">
        <v>2000</v>
      </c>
      <c r="D43" s="22" t="str">
        <f>[1]!СумаПрописом(C43)</f>
        <v>Двi тисячi гривень 00 копiйок</v>
      </c>
      <c r="E43" s="23" t="s">
        <v>6</v>
      </c>
      <c r="F43" s="18"/>
      <c r="G43" s="24" t="s">
        <v>97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33.75" x14ac:dyDescent="0.25">
      <c r="A44" s="26" t="s">
        <v>98</v>
      </c>
      <c r="B44" s="17">
        <v>2210</v>
      </c>
      <c r="C44" s="15">
        <f>5000-3500</f>
        <v>1500</v>
      </c>
      <c r="D44" s="22" t="str">
        <f>[1]!СумаПрописом(C44)</f>
        <v>Одна тисяча п`ятсот гривень 00 копiйок</v>
      </c>
      <c r="E44" s="23" t="s">
        <v>6</v>
      </c>
      <c r="F44" s="18"/>
      <c r="G44" s="24" t="s">
        <v>99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33.75" x14ac:dyDescent="0.25">
      <c r="A45" s="26" t="s">
        <v>100</v>
      </c>
      <c r="B45" s="17">
        <v>2210</v>
      </c>
      <c r="C45" s="15">
        <f>4288-2000</f>
        <v>2288</v>
      </c>
      <c r="D45" s="22" t="str">
        <f>[1]!СумаПрописом(C45)</f>
        <v>Двi тисячi двiстi вiсiмдесят вiсiм гривень 00 копiйок</v>
      </c>
      <c r="E45" s="23" t="s">
        <v>6</v>
      </c>
      <c r="F45" s="18"/>
      <c r="G45" s="24" t="s">
        <v>101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ht="33.75" x14ac:dyDescent="0.25">
      <c r="A46" s="26" t="s">
        <v>102</v>
      </c>
      <c r="B46" s="17">
        <v>2210</v>
      </c>
      <c r="C46" s="15">
        <f>3150-2000</f>
        <v>1150</v>
      </c>
      <c r="D46" s="22" t="str">
        <f>[1]!СумаПрописом(C46)</f>
        <v>Одна тисяча сто п`ятдесят гривень 00 копiйок</v>
      </c>
      <c r="E46" s="23" t="s">
        <v>6</v>
      </c>
      <c r="F46" s="18"/>
      <c r="G46" s="24" t="s">
        <v>104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33.75" x14ac:dyDescent="0.25">
      <c r="A47" s="26" t="s">
        <v>105</v>
      </c>
      <c r="B47" s="17">
        <v>2210</v>
      </c>
      <c r="C47" s="15">
        <f>2000-1000</f>
        <v>1000</v>
      </c>
      <c r="D47" s="22" t="str">
        <f>[1]!СумаПрописом(C47)</f>
        <v>Одна тисяча гривень 00 копiйок</v>
      </c>
      <c r="E47" s="23" t="s">
        <v>6</v>
      </c>
      <c r="F47" s="18"/>
      <c r="G47" s="24" t="s">
        <v>106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33.75" x14ac:dyDescent="0.25">
      <c r="A48" s="26" t="s">
        <v>103</v>
      </c>
      <c r="B48" s="17">
        <v>2210</v>
      </c>
      <c r="C48" s="15">
        <v>3000</v>
      </c>
      <c r="D48" s="22" t="str">
        <f>[1]!СумаПрописом(C48)</f>
        <v>Три тисячi гривень 00 копiйок</v>
      </c>
      <c r="E48" s="23" t="s">
        <v>6</v>
      </c>
      <c r="F48" s="18"/>
      <c r="G48" s="24" t="s">
        <v>107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33.75" x14ac:dyDescent="0.25">
      <c r="A49" s="26" t="s">
        <v>108</v>
      </c>
      <c r="B49" s="17">
        <v>2210</v>
      </c>
      <c r="C49" s="15">
        <f>1908+1000</f>
        <v>2908</v>
      </c>
      <c r="D49" s="22" t="str">
        <f>[1]!СумаПрописом(C49)</f>
        <v>Двi тисячi дев`ятсот вiсiм гривень 00 копiйок</v>
      </c>
      <c r="E49" s="23" t="s">
        <v>6</v>
      </c>
      <c r="F49" s="18"/>
      <c r="G49" s="24" t="s">
        <v>109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31.5" x14ac:dyDescent="0.25">
      <c r="A50" s="16" t="s">
        <v>36</v>
      </c>
      <c r="B50" s="17"/>
      <c r="C50" s="33">
        <f>SUM(C9:C49)</f>
        <v>429258</v>
      </c>
      <c r="D50" s="34" t="str">
        <f>[1]!СумаПрописом(C50)</f>
        <v>Чотириста двадцять дев`ять тисяч двiстi п`ятдесят вiсiм гривень 00 копiйок</v>
      </c>
      <c r="E50" s="23"/>
      <c r="F50" s="18"/>
      <c r="G50" s="32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x14ac:dyDescent="0.25">
      <c r="A51" s="16">
        <v>2220</v>
      </c>
      <c r="B51" s="17"/>
      <c r="C51" s="15"/>
      <c r="D51" s="22"/>
      <c r="E51" s="23"/>
      <c r="F51" s="18"/>
      <c r="G51" s="24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22.5" x14ac:dyDescent="0.25">
      <c r="A52" s="25" t="s">
        <v>117</v>
      </c>
      <c r="B52" s="17">
        <v>2220</v>
      </c>
      <c r="C52" s="15">
        <v>48000</v>
      </c>
      <c r="D52" s="22" t="str">
        <f>[1]!СумаПрописом(C52)</f>
        <v>Сорок вiсiм тисяч гривень 00 копiйок</v>
      </c>
      <c r="E52" s="23" t="s">
        <v>5</v>
      </c>
      <c r="F52" s="35"/>
      <c r="G52" s="24" t="s">
        <v>118</v>
      </c>
      <c r="H52" s="14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55.5" customHeight="1" x14ac:dyDescent="0.25">
      <c r="A53" s="26" t="s">
        <v>111</v>
      </c>
      <c r="B53" s="17">
        <v>2220</v>
      </c>
      <c r="C53" s="15">
        <f>2000+2000</f>
        <v>4000</v>
      </c>
      <c r="D53" s="22" t="str">
        <f>[1]!СумаПрописом(C53)</f>
        <v>Чотири тисячi гривень 00 копiйок</v>
      </c>
      <c r="E53" s="23" t="s">
        <v>6</v>
      </c>
      <c r="F53" s="18"/>
      <c r="G53" s="19" t="s">
        <v>119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42" x14ac:dyDescent="0.25">
      <c r="A54" s="26" t="s">
        <v>112</v>
      </c>
      <c r="B54" s="17">
        <v>2220</v>
      </c>
      <c r="C54" s="15">
        <v>12000</v>
      </c>
      <c r="D54" s="22" t="str">
        <f>[1]!СумаПрописом(C54)</f>
        <v>Дванадцять тисяч гривень 00 копiйок</v>
      </c>
      <c r="E54" s="23" t="s">
        <v>6</v>
      </c>
      <c r="F54" s="18"/>
      <c r="G54" s="19" t="s">
        <v>120</v>
      </c>
      <c r="H54" s="14"/>
      <c r="I54" s="14"/>
      <c r="J54" s="5"/>
      <c r="K54" s="5"/>
      <c r="L54" s="5"/>
      <c r="M54" s="5"/>
      <c r="N54" s="5"/>
      <c r="O54" s="5"/>
      <c r="P54" s="5"/>
      <c r="Q54" s="5"/>
      <c r="R54" s="5"/>
    </row>
    <row r="55" spans="1:18" ht="22.5" x14ac:dyDescent="0.25">
      <c r="A55" s="26" t="s">
        <v>121</v>
      </c>
      <c r="B55" s="17">
        <v>2220</v>
      </c>
      <c r="C55" s="15">
        <v>96800</v>
      </c>
      <c r="D55" s="22" t="str">
        <f>[1]!СумаПрописом(C55)</f>
        <v>Дев`яносто шiсть тисяч вiсiмсот гривень 00 копiйок</v>
      </c>
      <c r="E55" s="23" t="s">
        <v>5</v>
      </c>
      <c r="F55" s="18"/>
      <c r="G55" s="19" t="s">
        <v>122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31.5" x14ac:dyDescent="0.25">
      <c r="A56" s="26" t="s">
        <v>113</v>
      </c>
      <c r="B56" s="17">
        <v>2220</v>
      </c>
      <c r="C56" s="15">
        <v>43440</v>
      </c>
      <c r="D56" s="22" t="str">
        <f>[1]!СумаПрописом(C56)</f>
        <v>Сорок три тисячi чотириста сорок гривень 00 копiйок</v>
      </c>
      <c r="E56" s="23" t="s">
        <v>5</v>
      </c>
      <c r="F56" s="18"/>
      <c r="G56" s="19" t="s">
        <v>123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52.5" x14ac:dyDescent="0.25">
      <c r="A57" s="26" t="s">
        <v>114</v>
      </c>
      <c r="B57" s="17">
        <v>2220</v>
      </c>
      <c r="C57" s="15">
        <v>49500</v>
      </c>
      <c r="D57" s="22" t="str">
        <f>[1]!СумаПрописом(C57)</f>
        <v>Сорок дев`ять тисяч п`ятсот гривень 00 копiйок</v>
      </c>
      <c r="E57" s="23" t="s">
        <v>5</v>
      </c>
      <c r="F57" s="18"/>
      <c r="G57" s="19" t="s">
        <v>124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31.5" x14ac:dyDescent="0.25">
      <c r="A58" s="26" t="s">
        <v>128</v>
      </c>
      <c r="B58" s="17">
        <v>2220</v>
      </c>
      <c r="C58" s="15">
        <v>180000</v>
      </c>
      <c r="D58" s="22" t="str">
        <f>[1]!СумаПрописом(C58)</f>
        <v>Сто вiсiмдесят тисяч гривень 00 копiйок</v>
      </c>
      <c r="E58" s="23" t="s">
        <v>5</v>
      </c>
      <c r="F58" s="18"/>
      <c r="G58" s="19" t="s">
        <v>125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22.5" x14ac:dyDescent="0.25">
      <c r="A59" s="26" t="s">
        <v>128</v>
      </c>
      <c r="B59" s="17">
        <v>2220</v>
      </c>
      <c r="C59" s="15">
        <v>19000</v>
      </c>
      <c r="D59" s="22" t="str">
        <f>[1]!СумаПрописом(C59)</f>
        <v>Дев`ятнадцять тисяч гривень 00 копiйок</v>
      </c>
      <c r="E59" s="23" t="s">
        <v>5</v>
      </c>
      <c r="F59" s="18"/>
      <c r="G59" s="19" t="s">
        <v>126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22.5" x14ac:dyDescent="0.25">
      <c r="A60" s="26" t="s">
        <v>129</v>
      </c>
      <c r="B60" s="17">
        <v>2220</v>
      </c>
      <c r="C60" s="15">
        <f>78000+57650</f>
        <v>135650</v>
      </c>
      <c r="D60" s="22" t="str">
        <f>[1]!СумаПрописом(C60)</f>
        <v>Сто тридцять п`ять тисяч шiстсот п`ятдесят гривень 00 копiйок</v>
      </c>
      <c r="E60" s="23" t="s">
        <v>5</v>
      </c>
      <c r="F60" s="18"/>
      <c r="G60" s="41" t="s">
        <v>130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42" x14ac:dyDescent="0.25">
      <c r="A61" s="26" t="s">
        <v>115</v>
      </c>
      <c r="B61" s="17">
        <v>2220</v>
      </c>
      <c r="C61" s="15">
        <v>40000</v>
      </c>
      <c r="D61" s="22" t="str">
        <f>[1]!СумаПрописом(C61)</f>
        <v>Сорок тисяч гривень 00 копiйок</v>
      </c>
      <c r="E61" s="23" t="str">
        <f>$E$58</f>
        <v>допорогова закупівля</v>
      </c>
      <c r="F61" s="18"/>
      <c r="G61" s="19" t="s">
        <v>127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36" x14ac:dyDescent="0.25">
      <c r="A62" s="26" t="s">
        <v>131</v>
      </c>
      <c r="B62" s="17">
        <v>2220</v>
      </c>
      <c r="C62" s="15">
        <f>28870-3000</f>
        <v>25870</v>
      </c>
      <c r="D62" s="22" t="str">
        <f>[1]!СумаПрописом(C62)</f>
        <v>Двадцять п`ять тисяч вiсiмсот сiмдесят гривень 00 копiйок</v>
      </c>
      <c r="E62" s="23" t="s">
        <v>6</v>
      </c>
      <c r="F62" s="18"/>
      <c r="G62" s="19" t="s">
        <v>132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42" x14ac:dyDescent="0.25">
      <c r="A63" s="26" t="s">
        <v>133</v>
      </c>
      <c r="B63" s="17">
        <v>2220</v>
      </c>
      <c r="C63" s="15">
        <v>9800</v>
      </c>
      <c r="D63" s="22" t="str">
        <f>[1]!СумаПрописом(C63)</f>
        <v>Дев`ять тисяч вiсiмсот гривень 00 копiйок</v>
      </c>
      <c r="E63" s="23" t="s">
        <v>6</v>
      </c>
      <c r="F63" s="18"/>
      <c r="G63" s="19" t="s">
        <v>134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63" x14ac:dyDescent="0.25">
      <c r="A64" s="26" t="s">
        <v>136</v>
      </c>
      <c r="B64" s="17">
        <v>2220</v>
      </c>
      <c r="C64" s="15">
        <v>40000</v>
      </c>
      <c r="D64" s="22" t="str">
        <f>[1]!СумаПрописом(C64)</f>
        <v>Сорок тисяч гривень 00 копiйок</v>
      </c>
      <c r="E64" s="23" t="s">
        <v>5</v>
      </c>
      <c r="F64" s="18"/>
      <c r="G64" s="19" t="s">
        <v>135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24" x14ac:dyDescent="0.25">
      <c r="A65" s="25" t="s">
        <v>137</v>
      </c>
      <c r="B65" s="17">
        <v>2220</v>
      </c>
      <c r="C65" s="15">
        <v>14800</v>
      </c>
      <c r="D65" s="22" t="str">
        <f>[1]!СумаПрописом(C65)</f>
        <v>Чотирнадцять тисяч вiсiмсот гривень 00 копiйок</v>
      </c>
      <c r="E65" s="23" t="s">
        <v>5</v>
      </c>
      <c r="F65" s="18"/>
      <c r="G65" s="19" t="s">
        <v>23</v>
      </c>
      <c r="H65" s="5"/>
      <c r="I65" s="5"/>
      <c r="J65" s="14"/>
      <c r="K65" s="5"/>
      <c r="L65" s="5"/>
      <c r="M65" s="5"/>
      <c r="N65" s="5"/>
      <c r="O65" s="5"/>
      <c r="P65" s="5"/>
      <c r="Q65" s="5"/>
      <c r="R65" s="5"/>
    </row>
    <row r="66" spans="1:18" ht="91.5" customHeight="1" x14ac:dyDescent="0.25">
      <c r="A66" s="26" t="s">
        <v>138</v>
      </c>
      <c r="B66" s="17">
        <v>2220</v>
      </c>
      <c r="C66" s="15">
        <v>6000</v>
      </c>
      <c r="D66" s="22" t="str">
        <f>[1]!СумаПрописом(C66)</f>
        <v>Шiсть тисяч гривень 00 копiйок</v>
      </c>
      <c r="E66" s="23" t="s">
        <v>5</v>
      </c>
      <c r="F66" s="18"/>
      <c r="G66" s="19" t="s">
        <v>139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91.5" customHeight="1" x14ac:dyDescent="0.25">
      <c r="A67" s="26" t="s">
        <v>140</v>
      </c>
      <c r="B67" s="17">
        <v>2220</v>
      </c>
      <c r="C67" s="15">
        <v>131300</v>
      </c>
      <c r="D67" s="22" t="str">
        <f>[1]!СумаПрописом(C67)</f>
        <v>Сто тридцять одна тисяча триста гривень 00 копiйок</v>
      </c>
      <c r="E67" s="23" t="s">
        <v>5</v>
      </c>
      <c r="F67" s="18"/>
      <c r="G67" s="19" t="s">
        <v>141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3.75" x14ac:dyDescent="0.25">
      <c r="A68" s="26" t="s">
        <v>138</v>
      </c>
      <c r="B68" s="17">
        <v>2220</v>
      </c>
      <c r="C68" s="15">
        <v>36000</v>
      </c>
      <c r="D68" s="22" t="str">
        <f>[1]!СумаПрописом(C68)</f>
        <v>Тридцять шiсть тисяч гривень 00 копiйок</v>
      </c>
      <c r="E68" s="23" t="s">
        <v>6</v>
      </c>
      <c r="F68" s="18"/>
      <c r="G68" s="19" t="s">
        <v>142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33.75" x14ac:dyDescent="0.25">
      <c r="A69" s="26" t="s">
        <v>143</v>
      </c>
      <c r="B69" s="17">
        <v>2220</v>
      </c>
      <c r="C69" s="15">
        <v>2000</v>
      </c>
      <c r="D69" s="22" t="str">
        <f>[1]!СумаПрописом(C69)</f>
        <v>Двi тисячi гривень 00 копiйок</v>
      </c>
      <c r="E69" s="23" t="s">
        <v>6</v>
      </c>
      <c r="F69" s="18"/>
      <c r="G69" s="19" t="s">
        <v>144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33.75" x14ac:dyDescent="0.25">
      <c r="A70" s="26" t="s">
        <v>145</v>
      </c>
      <c r="B70" s="17">
        <v>2220</v>
      </c>
      <c r="C70" s="15">
        <v>10000</v>
      </c>
      <c r="D70" s="22" t="str">
        <f>[1]!СумаПрописом(C70)</f>
        <v>Десять тисяч гривень 00 копiйок</v>
      </c>
      <c r="E70" s="23" t="s">
        <v>6</v>
      </c>
      <c r="F70" s="18"/>
      <c r="G70" s="19" t="s">
        <v>146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24" x14ac:dyDescent="0.25">
      <c r="A71" s="25" t="s">
        <v>147</v>
      </c>
      <c r="B71" s="17">
        <v>2220</v>
      </c>
      <c r="C71" s="15">
        <v>50000</v>
      </c>
      <c r="D71" s="22" t="str">
        <f>[1]!СумаПрописом(C71)</f>
        <v>П`ятдесят тисяч гривень 00 копiйок</v>
      </c>
      <c r="E71" s="23" t="s">
        <v>5</v>
      </c>
      <c r="F71" s="18"/>
      <c r="G71" s="19" t="s">
        <v>148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24" x14ac:dyDescent="0.25">
      <c r="A72" s="26" t="s">
        <v>150</v>
      </c>
      <c r="B72" s="17">
        <v>2220</v>
      </c>
      <c r="C72" s="15">
        <v>40600</v>
      </c>
      <c r="D72" s="22" t="str">
        <f>[1]!СумаПрописом(C72)</f>
        <v>Сорок тисяч шiстсот гривень 00 копiйок</v>
      </c>
      <c r="E72" s="23" t="s">
        <v>5</v>
      </c>
      <c r="F72" s="18"/>
      <c r="G72" s="19" t="s">
        <v>149</v>
      </c>
      <c r="H72" s="13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24" x14ac:dyDescent="0.25">
      <c r="A73" s="26" t="s">
        <v>150</v>
      </c>
      <c r="B73" s="17">
        <v>2220</v>
      </c>
      <c r="C73" s="15">
        <v>35000</v>
      </c>
      <c r="D73" s="22" t="str">
        <f>[1]!СумаПрописом(C73)</f>
        <v>Тридцять п`ять тисяч гривень 00 копiйок</v>
      </c>
      <c r="E73" s="23" t="s">
        <v>5</v>
      </c>
      <c r="F73" s="18"/>
      <c r="G73" s="19" t="s">
        <v>151</v>
      </c>
      <c r="H73" s="13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24" x14ac:dyDescent="0.25">
      <c r="A74" s="26" t="s">
        <v>116</v>
      </c>
      <c r="B74" s="17">
        <v>2220</v>
      </c>
      <c r="C74" s="15">
        <f>77550-57650</f>
        <v>19900</v>
      </c>
      <c r="D74" s="22" t="str">
        <f>[1]!СумаПрописом(C74)</f>
        <v>Дев`ятнадцять тисяч дев`ятсот гривень 00 копiйок</v>
      </c>
      <c r="E74" s="23" t="s">
        <v>5</v>
      </c>
      <c r="F74" s="18"/>
      <c r="G74" s="19" t="s">
        <v>152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22.5" x14ac:dyDescent="0.25">
      <c r="A75" s="26" t="s">
        <v>153</v>
      </c>
      <c r="B75" s="17">
        <v>2220</v>
      </c>
      <c r="C75" s="15">
        <v>145960</v>
      </c>
      <c r="D75" s="22" t="str">
        <f>[1]!СумаПрописом(C75)</f>
        <v>Сто сорок п`ять тисяч дев`ятсот шiстдесят гривень 00 копiйок</v>
      </c>
      <c r="E75" s="23" t="s">
        <v>5</v>
      </c>
      <c r="F75" s="18"/>
      <c r="G75" s="19" t="s">
        <v>154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29.25" customHeight="1" x14ac:dyDescent="0.25">
      <c r="A76" s="26" t="s">
        <v>213</v>
      </c>
      <c r="B76" s="17">
        <v>2220</v>
      </c>
      <c r="C76" s="15">
        <v>1000</v>
      </c>
      <c r="D76" s="22" t="str">
        <f>[1]!СумаПрописом(C76)</f>
        <v>Одна тисяча гривень 00 копiйок</v>
      </c>
      <c r="E76" s="23" t="s">
        <v>6</v>
      </c>
      <c r="F76" s="18"/>
      <c r="G76" s="19" t="s">
        <v>214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31.5" x14ac:dyDescent="0.25">
      <c r="A77" s="25" t="s">
        <v>110</v>
      </c>
      <c r="B77" s="17">
        <v>2220</v>
      </c>
      <c r="C77" s="15">
        <v>33000</v>
      </c>
      <c r="D77" s="22" t="str">
        <f>[1]!СумаПрописом(C77)</f>
        <v>Тридцять три тисячi гривень 00 копiйок</v>
      </c>
      <c r="E77" s="23" t="s">
        <v>5</v>
      </c>
      <c r="F77" s="18"/>
      <c r="G77" s="19" t="s">
        <v>155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22.5" x14ac:dyDescent="0.25">
      <c r="A78" s="25" t="s">
        <v>156</v>
      </c>
      <c r="B78" s="17">
        <v>2220</v>
      </c>
      <c r="C78" s="15">
        <v>46000</v>
      </c>
      <c r="D78" s="22" t="str">
        <f>[1]!СумаПрописом(C78)</f>
        <v>Сорок шiсть тисяч гривень 00 копiйок</v>
      </c>
      <c r="E78" s="23" t="s">
        <v>5</v>
      </c>
      <c r="F78" s="18"/>
      <c r="G78" s="19" t="s">
        <v>157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ht="33.75" x14ac:dyDescent="0.25">
      <c r="A79" s="26" t="s">
        <v>158</v>
      </c>
      <c r="B79" s="17">
        <v>2220</v>
      </c>
      <c r="C79" s="15">
        <v>7000</v>
      </c>
      <c r="D79" s="22" t="str">
        <f>[1]!СумаПрописом(C79)</f>
        <v>Сiм тисяч гривень 00 копiйок</v>
      </c>
      <c r="E79" s="23" t="s">
        <v>6</v>
      </c>
      <c r="F79" s="18"/>
      <c r="G79" s="19" t="s">
        <v>159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31.5" x14ac:dyDescent="0.25">
      <c r="A80" s="16" t="s">
        <v>37</v>
      </c>
      <c r="B80" s="17"/>
      <c r="C80" s="33">
        <f>SUM(C52:C79)</f>
        <v>1282620</v>
      </c>
      <c r="D80" s="34" t="str">
        <f>[1]!СумаПрописом(C80)</f>
        <v>Один мiльйон двiстi вiсiмдесят двi тисячi шiстсот двадцять гривень 00 копiйок</v>
      </c>
      <c r="E80" s="23"/>
      <c r="F80" s="18"/>
      <c r="G80" s="19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x14ac:dyDescent="0.25">
      <c r="A81" s="16">
        <v>2230</v>
      </c>
      <c r="B81" s="17"/>
      <c r="C81" s="15"/>
      <c r="D81" s="22"/>
      <c r="E81" s="23"/>
      <c r="F81" s="18"/>
      <c r="G81" s="19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24" x14ac:dyDescent="0.25">
      <c r="A82" s="25" t="s">
        <v>160</v>
      </c>
      <c r="B82" s="17">
        <v>2230</v>
      </c>
      <c r="C82" s="15">
        <v>72800</v>
      </c>
      <c r="D82" s="22" t="str">
        <f>[1]!СумаПрописом(C82)</f>
        <v>Сiмдесят двi тисячi вiсiмсот гривень 00 копiйок</v>
      </c>
      <c r="E82" s="23" t="s">
        <v>5</v>
      </c>
      <c r="F82" s="18"/>
      <c r="G82" s="19" t="s">
        <v>49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ht="29.25" customHeight="1" x14ac:dyDescent="0.25">
      <c r="A83" s="26" t="s">
        <v>160</v>
      </c>
      <c r="B83" s="17">
        <v>2230</v>
      </c>
      <c r="C83" s="15">
        <v>108000</v>
      </c>
      <c r="D83" s="22" t="str">
        <f>[1]!СумаПрописом(C83)</f>
        <v>Сто вiсiм тисяч гривень 00 копiйок</v>
      </c>
      <c r="E83" s="23" t="s">
        <v>5</v>
      </c>
      <c r="F83" s="18"/>
      <c r="G83" s="19" t="s">
        <v>50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21" x14ac:dyDescent="0.25">
      <c r="A84" s="16" t="s">
        <v>38</v>
      </c>
      <c r="B84" s="17"/>
      <c r="C84" s="33">
        <f>SUM(C82:C83)</f>
        <v>180800</v>
      </c>
      <c r="D84" s="34" t="str">
        <f>[1]!СумаПрописом(C84)</f>
        <v>Сто вiсiмдесят тисяч вiсiмсот гривень 00 копiйок</v>
      </c>
      <c r="E84" s="23"/>
      <c r="F84" s="18"/>
      <c r="G84" s="19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x14ac:dyDescent="0.25">
      <c r="A85" s="16">
        <v>2240</v>
      </c>
      <c r="B85" s="17"/>
      <c r="C85" s="15"/>
      <c r="D85" s="22"/>
      <c r="E85" s="23"/>
      <c r="F85" s="18"/>
      <c r="G85" s="19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36" x14ac:dyDescent="0.25">
      <c r="A86" s="26" t="s">
        <v>169</v>
      </c>
      <c r="B86" s="17">
        <v>2240</v>
      </c>
      <c r="C86" s="15">
        <v>65000</v>
      </c>
      <c r="D86" s="22" t="str">
        <f>[1]!СумаПрописом(C86)</f>
        <v>Шiстдесят п`ять тисяч гривень 00 копiйок</v>
      </c>
      <c r="E86" s="23" t="s">
        <v>6</v>
      </c>
      <c r="F86" s="18"/>
      <c r="G86" s="19" t="s">
        <v>161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24" x14ac:dyDescent="0.25">
      <c r="A87" s="26" t="s">
        <v>170</v>
      </c>
      <c r="B87" s="17">
        <v>2240</v>
      </c>
      <c r="C87" s="15">
        <v>60000</v>
      </c>
      <c r="D87" s="22" t="str">
        <f>[1]!СумаПрописом(C87)</f>
        <v>Шiстдесят тисяч гривень 00 копiйок</v>
      </c>
      <c r="E87" s="23" t="str">
        <f>$E$82</f>
        <v>допорогова закупівля</v>
      </c>
      <c r="F87" s="18"/>
      <c r="G87" s="19" t="s">
        <v>162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36" x14ac:dyDescent="0.25">
      <c r="A88" s="26" t="s">
        <v>171</v>
      </c>
      <c r="B88" s="17">
        <v>2240</v>
      </c>
      <c r="C88" s="15">
        <f>50000-10000</f>
        <v>40000</v>
      </c>
      <c r="D88" s="22" t="str">
        <f>[1]!СумаПрописом(C88)</f>
        <v>Сорок тисяч гривень 00 копiйок</v>
      </c>
      <c r="E88" s="23" t="s">
        <v>6</v>
      </c>
      <c r="F88" s="18"/>
      <c r="G88" s="19" t="s">
        <v>210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33.75" x14ac:dyDescent="0.25">
      <c r="A89" s="26" t="s">
        <v>209</v>
      </c>
      <c r="B89" s="17">
        <v>2240</v>
      </c>
      <c r="C89" s="15">
        <v>10000</v>
      </c>
      <c r="D89" s="22" t="str">
        <f>[1]!СумаПрописом(C89)</f>
        <v>Десять тисяч гривень 00 копiйок</v>
      </c>
      <c r="E89" s="23" t="s">
        <v>6</v>
      </c>
      <c r="F89" s="18"/>
      <c r="G89" s="19" t="s">
        <v>211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42.75" customHeight="1" x14ac:dyDescent="0.25">
      <c r="A90" s="26" t="s">
        <v>172</v>
      </c>
      <c r="B90" s="17">
        <v>2240</v>
      </c>
      <c r="C90" s="15">
        <v>30000</v>
      </c>
      <c r="D90" s="22" t="str">
        <f>[1]!СумаПрописом(C90)</f>
        <v>Тридцять тисяч гривень 00 копiйок</v>
      </c>
      <c r="E90" s="23" t="s">
        <v>6</v>
      </c>
      <c r="F90" s="18"/>
      <c r="G90" s="19" t="s">
        <v>164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33.75" x14ac:dyDescent="0.25">
      <c r="A91" s="26" t="s">
        <v>173</v>
      </c>
      <c r="B91" s="17">
        <v>2240</v>
      </c>
      <c r="C91" s="15">
        <v>40000</v>
      </c>
      <c r="D91" s="22" t="str">
        <f>[1]!СумаПрописом(C91)</f>
        <v>Сорок тисяч гривень 00 копiйок</v>
      </c>
      <c r="E91" s="23" t="s">
        <v>6</v>
      </c>
      <c r="F91" s="18"/>
      <c r="G91" s="19" t="s">
        <v>165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33.75" x14ac:dyDescent="0.25">
      <c r="A92" s="26" t="s">
        <v>174</v>
      </c>
      <c r="B92" s="17">
        <v>2240</v>
      </c>
      <c r="C92" s="15">
        <v>15000</v>
      </c>
      <c r="D92" s="22" t="str">
        <f>[1]!СумаПрописом(C92)</f>
        <v>П`ятнадцять тисяч гривень 00 копiйок</v>
      </c>
      <c r="E92" s="23" t="s">
        <v>6</v>
      </c>
      <c r="F92" s="18"/>
      <c r="G92" s="19" t="s">
        <v>166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33.75" x14ac:dyDescent="0.25">
      <c r="A93" s="26" t="s">
        <v>175</v>
      </c>
      <c r="B93" s="17">
        <v>2240</v>
      </c>
      <c r="C93" s="15">
        <v>49906</v>
      </c>
      <c r="D93" s="22" t="str">
        <f>[1]!СумаПрописом(C93)</f>
        <v>Сорок дев`ять тисяч дев`ятсот шiсть гривень 00 копiйок</v>
      </c>
      <c r="E93" s="23" t="s">
        <v>6</v>
      </c>
      <c r="F93" s="18"/>
      <c r="G93" s="19" t="s">
        <v>167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24" customHeight="1" x14ac:dyDescent="0.25">
      <c r="A94" s="26" t="s">
        <v>176</v>
      </c>
      <c r="B94" s="17">
        <v>2240</v>
      </c>
      <c r="C94" s="15">
        <v>12000</v>
      </c>
      <c r="D94" s="22" t="str">
        <f>[1]!СумаПрописом(C94)</f>
        <v>Дванадцять тисяч гривень 00 копiйок</v>
      </c>
      <c r="E94" s="23" t="s">
        <v>6</v>
      </c>
      <c r="F94" s="18"/>
      <c r="G94" s="19" t="s">
        <v>168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33.75" x14ac:dyDescent="0.25">
      <c r="A95" s="36" t="s">
        <v>177</v>
      </c>
      <c r="B95" s="17">
        <v>2240</v>
      </c>
      <c r="C95" s="15">
        <v>35000</v>
      </c>
      <c r="D95" s="22" t="str">
        <f>[1]!СумаПрописом(C95)</f>
        <v>Тридцять п`ять тисяч гривень 00 копiйок</v>
      </c>
      <c r="E95" s="23" t="s">
        <v>6</v>
      </c>
      <c r="F95" s="18"/>
      <c r="G95" s="19" t="s">
        <v>178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33.75" x14ac:dyDescent="0.25">
      <c r="A96" s="36" t="s">
        <v>204</v>
      </c>
      <c r="B96" s="17">
        <v>2240</v>
      </c>
      <c r="C96" s="15">
        <v>45000</v>
      </c>
      <c r="D96" s="22" t="str">
        <f>[1]!СумаПрописом(C96)</f>
        <v>Сорок п`ять тисяч гривень 00 копiйок</v>
      </c>
      <c r="E96" s="23" t="s">
        <v>6</v>
      </c>
      <c r="F96" s="18"/>
      <c r="G96" s="19" t="s">
        <v>205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33.75" x14ac:dyDescent="0.25">
      <c r="A97" s="36" t="s">
        <v>215</v>
      </c>
      <c r="B97" s="17">
        <v>2240</v>
      </c>
      <c r="C97" s="15">
        <v>2100</v>
      </c>
      <c r="D97" s="22" t="str">
        <f>[1]!СумаПрописом(C97)</f>
        <v>Двi тисячi сто гривень 00 копiйок</v>
      </c>
      <c r="E97" s="23" t="s">
        <v>6</v>
      </c>
      <c r="F97" s="18"/>
      <c r="G97" s="19" t="s">
        <v>216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33" customHeight="1" x14ac:dyDescent="0.25">
      <c r="A98" s="26" t="s">
        <v>179</v>
      </c>
      <c r="B98" s="17">
        <v>2240</v>
      </c>
      <c r="C98" s="15">
        <v>48000</v>
      </c>
      <c r="D98" s="22" t="str">
        <f>[1]!СумаПрописом(C98)</f>
        <v>Сорок вiсiм тисяч гривень 00 копiйок</v>
      </c>
      <c r="E98" s="27" t="s">
        <v>6</v>
      </c>
      <c r="F98" s="18"/>
      <c r="G98" s="19" t="s">
        <v>180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ht="84" customHeight="1" x14ac:dyDescent="0.25">
      <c r="A99" s="26" t="s">
        <v>181</v>
      </c>
      <c r="B99" s="17">
        <v>2240</v>
      </c>
      <c r="C99" s="15">
        <f>120000-45000-2100</f>
        <v>72900</v>
      </c>
      <c r="D99" s="22" t="str">
        <f>[1]!СумаПрописом(C99)</f>
        <v>Сiмдесят двi тисячi дев`ятсот гривень 00 копiйок</v>
      </c>
      <c r="E99" s="27" t="s">
        <v>6</v>
      </c>
      <c r="F99" s="18"/>
      <c r="G99" s="19" t="s">
        <v>182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45.75" customHeight="1" x14ac:dyDescent="0.25">
      <c r="A100" s="26" t="s">
        <v>188</v>
      </c>
      <c r="B100" s="17">
        <v>2240</v>
      </c>
      <c r="C100" s="15">
        <v>75500</v>
      </c>
      <c r="D100" s="22" t="str">
        <f>[1]!СумаПрописом(C100)</f>
        <v>Сiмдесят п`ять тисяч п`ятсот гривень 00 копiйок</v>
      </c>
      <c r="E100" s="27" t="s">
        <v>6</v>
      </c>
      <c r="F100" s="18"/>
      <c r="G100" s="19" t="s">
        <v>183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ht="45.75" customHeight="1" x14ac:dyDescent="0.25">
      <c r="A101" s="26" t="s">
        <v>189</v>
      </c>
      <c r="B101" s="17">
        <v>2240</v>
      </c>
      <c r="C101" s="15">
        <v>95000</v>
      </c>
      <c r="D101" s="22" t="str">
        <f>[1]!СумаПрописом(C101)</f>
        <v>Дев`яносто п`ять тисяч гривень 00 копiйок</v>
      </c>
      <c r="E101" s="23" t="s">
        <v>5</v>
      </c>
      <c r="F101" s="18"/>
      <c r="G101" s="19" t="s">
        <v>184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ht="31.5" x14ac:dyDescent="0.25">
      <c r="A102" s="16" t="s">
        <v>42</v>
      </c>
      <c r="B102" s="17"/>
      <c r="C102" s="33">
        <f>SUM(C86:C101)</f>
        <v>695406</v>
      </c>
      <c r="D102" s="40" t="str">
        <f>[1]!СумаПрописом(C102)</f>
        <v>Шiстсот дев`яносто п`ять тисяч чотириста шiсть гривень 00 копiйок</v>
      </c>
      <c r="E102" s="23"/>
      <c r="F102" s="18"/>
      <c r="G102" s="19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x14ac:dyDescent="0.25">
      <c r="A103" s="16">
        <v>2250</v>
      </c>
      <c r="B103" s="17"/>
      <c r="C103" s="15"/>
      <c r="D103" s="22"/>
      <c r="E103" s="23"/>
      <c r="F103" s="18"/>
      <c r="G103" s="19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 ht="42.75" customHeight="1" x14ac:dyDescent="0.25">
      <c r="A104" s="26" t="s">
        <v>18</v>
      </c>
      <c r="B104" s="17">
        <v>2250</v>
      </c>
      <c r="C104" s="15">
        <v>27720</v>
      </c>
      <c r="D104" s="22" t="str">
        <f>[1]!СумаПрописом(C104)</f>
        <v>Двадцять сiм тисяч сiмсот двадцять гривень 00 копiйок</v>
      </c>
      <c r="E104" s="23" t="s">
        <v>6</v>
      </c>
      <c r="F104" s="18"/>
      <c r="G104" s="19" t="s">
        <v>185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ht="21" x14ac:dyDescent="0.25">
      <c r="A105" s="16" t="s">
        <v>43</v>
      </c>
      <c r="B105" s="17"/>
      <c r="C105" s="33">
        <f>SUM(C104)</f>
        <v>27720</v>
      </c>
      <c r="D105" s="34" t="str">
        <f>[1]!СумаПрописом(C105)</f>
        <v>Двадцять сiм тисяч сiмсот двадцять гривень 00 копiйок</v>
      </c>
      <c r="E105" s="23"/>
      <c r="F105" s="18"/>
      <c r="G105" s="1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x14ac:dyDescent="0.25">
      <c r="A106" s="16">
        <v>2272</v>
      </c>
      <c r="B106" s="17"/>
      <c r="C106" s="15"/>
      <c r="D106" s="22"/>
      <c r="E106" s="23"/>
      <c r="F106" s="18"/>
      <c r="G106" s="19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ht="30.75" customHeight="1" x14ac:dyDescent="0.25">
      <c r="A107" s="26" t="s">
        <v>41</v>
      </c>
      <c r="B107" s="17">
        <v>2274</v>
      </c>
      <c r="C107" s="15">
        <v>128265</v>
      </c>
      <c r="D107" s="22" t="str">
        <f>[1]!СумаПрописом(C107)</f>
        <v>Сто двадцять вiсiм тисяч двiстi шiстдесят п`ять гривень 00 копiйок</v>
      </c>
      <c r="E107" s="23" t="s">
        <v>6</v>
      </c>
      <c r="F107" s="18"/>
      <c r="G107" s="19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ht="31.5" x14ac:dyDescent="0.25">
      <c r="A108" s="16" t="s">
        <v>44</v>
      </c>
      <c r="B108" s="17"/>
      <c r="C108" s="33">
        <f>SUM(C107)</f>
        <v>128265</v>
      </c>
      <c r="D108" s="34" t="str">
        <f>[1]!СумаПрописом(C108)</f>
        <v>Сто двадцять вiсiм тисяч двiстi шiстдесят п`ять гривень 00 копiйок</v>
      </c>
      <c r="E108" s="23"/>
      <c r="F108" s="18"/>
      <c r="G108" s="19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x14ac:dyDescent="0.25">
      <c r="A109" s="16">
        <v>2282</v>
      </c>
      <c r="B109" s="17"/>
      <c r="C109" s="15"/>
      <c r="D109" s="22"/>
      <c r="E109" s="23"/>
      <c r="F109" s="18"/>
      <c r="G109" s="19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ht="52.5" customHeight="1" x14ac:dyDescent="0.25">
      <c r="A110" s="26" t="s">
        <v>187</v>
      </c>
      <c r="B110" s="17">
        <v>2282</v>
      </c>
      <c r="C110" s="15">
        <v>4005</v>
      </c>
      <c r="D110" s="22" t="str">
        <f>[1]!СумаПрописом(C110)</f>
        <v>Чотири тисячi п`ять гривень 00 копiйок</v>
      </c>
      <c r="E110" s="27" t="s">
        <v>6</v>
      </c>
      <c r="F110" s="18"/>
      <c r="G110" s="19" t="s">
        <v>186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ht="39" customHeight="1" x14ac:dyDescent="0.25">
      <c r="A111" s="26" t="s">
        <v>19</v>
      </c>
      <c r="B111" s="17">
        <v>2282</v>
      </c>
      <c r="C111" s="15">
        <v>6580</v>
      </c>
      <c r="D111" s="22" t="str">
        <f>[1]!СумаПрописом(C111)</f>
        <v>Шiсть тисяч п`ятсот вiсiмдесят гривень 00 копiйок</v>
      </c>
      <c r="E111" s="27" t="s">
        <v>6</v>
      </c>
      <c r="F111" s="18"/>
      <c r="G111" s="19" t="s">
        <v>190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ht="21" x14ac:dyDescent="0.25">
      <c r="A112" s="16" t="s">
        <v>39</v>
      </c>
      <c r="B112" s="17"/>
      <c r="C112" s="33">
        <f>SUM(C110:C111)</f>
        <v>10585</v>
      </c>
      <c r="D112" s="34" t="str">
        <f>[1]!СумаПрописом(C112)</f>
        <v>Десять тисяч п`ятсот вiсiмдесят п`ять гривень 00 копiйок</v>
      </c>
      <c r="E112" s="23"/>
      <c r="F112" s="18"/>
      <c r="G112" s="19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x14ac:dyDescent="0.25">
      <c r="A113" s="16">
        <v>2730</v>
      </c>
      <c r="B113" s="17"/>
      <c r="C113" s="15"/>
      <c r="D113" s="22"/>
      <c r="E113" s="23"/>
      <c r="F113" s="18"/>
      <c r="G113" s="19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ht="39" customHeight="1" x14ac:dyDescent="0.25">
      <c r="A114" s="26" t="s">
        <v>35</v>
      </c>
      <c r="B114" s="17">
        <v>2730</v>
      </c>
      <c r="C114" s="15">
        <v>10000</v>
      </c>
      <c r="D114" s="22" t="str">
        <f>[1]!СумаПрописом(C114)</f>
        <v>Десять тисяч гривень 00 копiйок</v>
      </c>
      <c r="E114" s="27" t="s">
        <v>6</v>
      </c>
      <c r="F114" s="18"/>
      <c r="G114" s="19" t="s">
        <v>26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ht="48.75" customHeight="1" x14ac:dyDescent="0.25">
      <c r="A115" s="26" t="s">
        <v>28</v>
      </c>
      <c r="B115" s="17">
        <v>2730</v>
      </c>
      <c r="C115" s="15">
        <v>4000</v>
      </c>
      <c r="D115" s="22" t="str">
        <f>[1]!СумаПрописом(C115)</f>
        <v>Чотири тисячi гривень 00 копiйок</v>
      </c>
      <c r="E115" s="27" t="s">
        <v>6</v>
      </c>
      <c r="F115" s="18"/>
      <c r="G115" s="19" t="s">
        <v>26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51.75" customHeight="1" x14ac:dyDescent="0.25">
      <c r="A116" s="26" t="s">
        <v>30</v>
      </c>
      <c r="B116" s="17">
        <v>2730</v>
      </c>
      <c r="C116" s="15">
        <v>3000</v>
      </c>
      <c r="D116" s="22" t="str">
        <f>[1]!СумаПрописом(C116)</f>
        <v>Три тисячi гривень 00 копiйок</v>
      </c>
      <c r="E116" s="27" t="s">
        <v>6</v>
      </c>
      <c r="F116" s="18"/>
      <c r="G116" s="19" t="s">
        <v>26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ht="51.75" customHeight="1" x14ac:dyDescent="0.25">
      <c r="A117" s="26" t="s">
        <v>29</v>
      </c>
      <c r="B117" s="17">
        <v>2730</v>
      </c>
      <c r="C117" s="15">
        <v>7000</v>
      </c>
      <c r="D117" s="22" t="str">
        <f>[1]!СумаПрописом(C117)</f>
        <v>Сiм тисяч гривень 00 копiйок</v>
      </c>
      <c r="E117" s="27" t="s">
        <v>6</v>
      </c>
      <c r="F117" s="18"/>
      <c r="G117" s="19" t="s">
        <v>26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ht="48" customHeight="1" x14ac:dyDescent="0.25">
      <c r="A118" s="26" t="s">
        <v>31</v>
      </c>
      <c r="B118" s="17">
        <v>2730</v>
      </c>
      <c r="C118" s="15">
        <v>6000</v>
      </c>
      <c r="D118" s="22" t="str">
        <f>[1]!СумаПрописом(C118)</f>
        <v>Шiсть тисяч гривень 00 копiйок</v>
      </c>
      <c r="E118" s="27" t="s">
        <v>6</v>
      </c>
      <c r="F118" s="18"/>
      <c r="G118" s="19" t="s">
        <v>26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ht="54" customHeight="1" x14ac:dyDescent="0.25">
      <c r="A119" s="26" t="s">
        <v>33</v>
      </c>
      <c r="B119" s="17">
        <v>2730</v>
      </c>
      <c r="C119" s="15">
        <v>14500</v>
      </c>
      <c r="D119" s="22" t="str">
        <f>[1]!СумаПрописом(C119)</f>
        <v>Чотирнадцять тисяч п`ятсот гривень 00 копiйок</v>
      </c>
      <c r="E119" s="27" t="s">
        <v>6</v>
      </c>
      <c r="F119" s="18"/>
      <c r="G119" s="19" t="s">
        <v>26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 ht="49.5" customHeight="1" x14ac:dyDescent="0.25">
      <c r="A120" s="26" t="s">
        <v>27</v>
      </c>
      <c r="B120" s="17">
        <v>2730</v>
      </c>
      <c r="C120" s="15">
        <v>6500</v>
      </c>
      <c r="D120" s="22" t="str">
        <f>[1]!СумаПрописом(C120)</f>
        <v>Шiсть тисяч п`ятсот гривень 00 копiйок</v>
      </c>
      <c r="E120" s="27" t="s">
        <v>6</v>
      </c>
      <c r="F120" s="18"/>
      <c r="G120" s="19" t="s">
        <v>26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ht="23.25" customHeight="1" x14ac:dyDescent="0.25">
      <c r="A121" s="26" t="s">
        <v>32</v>
      </c>
      <c r="B121" s="17">
        <v>2730</v>
      </c>
      <c r="C121" s="15">
        <v>5000</v>
      </c>
      <c r="D121" s="22" t="str">
        <f>[1]!СумаПрописом(C121)</f>
        <v>П`ять тисяч гривень 00 копiйок</v>
      </c>
      <c r="E121" s="27" t="s">
        <v>6</v>
      </c>
      <c r="F121" s="18"/>
      <c r="G121" s="19" t="s">
        <v>26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ht="23.25" customHeight="1" x14ac:dyDescent="0.25">
      <c r="A122" s="26" t="s">
        <v>34</v>
      </c>
      <c r="B122" s="17">
        <v>2730</v>
      </c>
      <c r="C122" s="15">
        <v>4000</v>
      </c>
      <c r="D122" s="22" t="str">
        <f>[1]!СумаПрописом(C122)</f>
        <v>Чотири тисячi гривень 00 копiйок</v>
      </c>
      <c r="E122" s="27" t="s">
        <v>6</v>
      </c>
      <c r="F122" s="18"/>
      <c r="G122" s="19" t="s">
        <v>26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 ht="23.25" customHeight="1" x14ac:dyDescent="0.25">
      <c r="A123" s="16" t="s">
        <v>40</v>
      </c>
      <c r="B123" s="17"/>
      <c r="C123" s="33">
        <f>SUM(C114:C122)</f>
        <v>60000</v>
      </c>
      <c r="D123" s="34" t="str">
        <f>[1]!СумаПрописом(C123)</f>
        <v>Шiстдесят тисяч гривень 00 копiйок</v>
      </c>
      <c r="E123" s="27"/>
      <c r="F123" s="18"/>
      <c r="G123" s="19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ht="23.25" customHeight="1" x14ac:dyDescent="0.25">
      <c r="A124" s="16">
        <v>3310</v>
      </c>
      <c r="B124" s="17"/>
      <c r="C124" s="33"/>
      <c r="D124" s="34"/>
      <c r="E124" s="27"/>
      <c r="F124" s="18"/>
      <c r="G124" s="19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ht="23.25" customHeight="1" x14ac:dyDescent="0.25">
      <c r="A125" s="17" t="s">
        <v>47</v>
      </c>
      <c r="B125" s="17">
        <v>3110</v>
      </c>
      <c r="C125" s="15">
        <v>95000</v>
      </c>
      <c r="D125" s="22" t="str">
        <f>[1]!СумаПрописом(C125)</f>
        <v>Дев`яносто п`ять тисяч гривень 00 копiйок</v>
      </c>
      <c r="E125" s="27" t="str">
        <f>$E$122</f>
        <v>без використання електронної системи</v>
      </c>
      <c r="F125" s="18"/>
      <c r="G125" s="19" t="s">
        <v>191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 ht="23.25" customHeight="1" x14ac:dyDescent="0.25">
      <c r="A126" s="17" t="s">
        <v>193</v>
      </c>
      <c r="B126" s="17">
        <v>3110</v>
      </c>
      <c r="C126" s="15">
        <v>39000</v>
      </c>
      <c r="D126" s="22" t="str">
        <f>[1]!СумаПрописом(C126)</f>
        <v>Тридцять дев`ять тисяч гривень 00 копiйок</v>
      </c>
      <c r="E126" s="27" t="str">
        <f>$E$122</f>
        <v>без використання електронної системи</v>
      </c>
      <c r="F126" s="18"/>
      <c r="G126" s="19" t="s">
        <v>194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x14ac:dyDescent="0.25">
      <c r="A127" s="16" t="s">
        <v>195</v>
      </c>
      <c r="B127" s="17"/>
      <c r="C127" s="33">
        <f>SUM(C125:C126)</f>
        <v>134000</v>
      </c>
      <c r="D127" s="34"/>
      <c r="E127" s="27"/>
      <c r="F127" s="18"/>
      <c r="G127" s="19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 x14ac:dyDescent="0.25">
      <c r="A128" s="42"/>
      <c r="B128" s="43"/>
      <c r="C128" s="44"/>
      <c r="D128" s="45"/>
      <c r="E128" s="46"/>
      <c r="F128" s="47"/>
      <c r="G128" s="48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x14ac:dyDescent="0.25">
      <c r="A129" s="10"/>
      <c r="B129" s="11"/>
      <c r="C129" s="12"/>
      <c r="D129" s="12"/>
      <c r="E129" s="11"/>
      <c r="F129" s="11"/>
      <c r="G129" s="1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x14ac:dyDescent="0.25">
      <c r="A130" s="7" t="s">
        <v>21</v>
      </c>
      <c r="B130" s="8"/>
      <c r="C130" s="53" t="s">
        <v>20</v>
      </c>
      <c r="D130" s="53"/>
      <c r="E130" s="8"/>
      <c r="F130" s="8"/>
      <c r="G130" s="8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x14ac:dyDescent="0.25">
      <c r="A131" s="7"/>
      <c r="B131" s="8"/>
      <c r="C131" s="9"/>
      <c r="D131" s="9"/>
      <c r="E131" s="8"/>
      <c r="F131" s="8"/>
      <c r="G131" s="8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 x14ac:dyDescent="0.25">
      <c r="A132" s="7"/>
      <c r="B132" s="8"/>
      <c r="C132" s="9"/>
      <c r="D132" s="9"/>
      <c r="E132" s="8"/>
      <c r="F132" s="8"/>
      <c r="G132" s="8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 x14ac:dyDescent="0.25">
      <c r="A133" s="7"/>
      <c r="B133" s="8"/>
      <c r="C133" s="9"/>
      <c r="D133" s="9"/>
      <c r="E133" s="8"/>
      <c r="F133" s="8"/>
      <c r="G133" s="8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 x14ac:dyDescent="0.25">
      <c r="A134" s="7"/>
      <c r="B134" s="8"/>
      <c r="C134" s="9"/>
      <c r="D134" s="9"/>
      <c r="E134" s="8"/>
      <c r="F134" s="8"/>
      <c r="G134" s="8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 x14ac:dyDescent="0.25">
      <c r="A135" s="7"/>
      <c r="B135" s="8"/>
      <c r="C135" s="9"/>
      <c r="D135" s="9"/>
      <c r="E135" s="8"/>
      <c r="F135" s="8"/>
      <c r="G135" s="8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x14ac:dyDescent="0.25">
      <c r="A136" s="7"/>
      <c r="B136" s="8"/>
      <c r="C136" s="9"/>
      <c r="D136" s="9"/>
      <c r="E136" s="8"/>
      <c r="F136" s="8"/>
      <c r="G136" s="8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 x14ac:dyDescent="0.25">
      <c r="A137" s="7"/>
      <c r="B137" s="8"/>
      <c r="C137" s="9"/>
      <c r="D137" s="9"/>
      <c r="E137" s="8"/>
      <c r="F137" s="8"/>
      <c r="G137" s="8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 x14ac:dyDescent="0.25">
      <c r="A138" s="7"/>
      <c r="B138" s="8"/>
      <c r="C138" s="9"/>
      <c r="D138" s="9"/>
      <c r="E138" s="8"/>
      <c r="F138" s="8"/>
      <c r="G138" s="8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 x14ac:dyDescent="0.25">
      <c r="A139" s="7"/>
      <c r="B139" s="8"/>
      <c r="C139" s="9"/>
      <c r="D139" s="9"/>
      <c r="E139" s="8"/>
      <c r="F139" s="8"/>
      <c r="G139" s="8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 x14ac:dyDescent="0.25">
      <c r="A140" s="7"/>
      <c r="B140" s="8"/>
      <c r="C140" s="9"/>
      <c r="D140" s="9"/>
      <c r="E140" s="8"/>
      <c r="F140" s="8"/>
      <c r="G140" s="8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 x14ac:dyDescent="0.25">
      <c r="A141" s="7"/>
      <c r="B141" s="8"/>
      <c r="C141" s="9"/>
      <c r="D141" s="9"/>
      <c r="E141" s="8"/>
      <c r="F141" s="8"/>
      <c r="G141" s="8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 x14ac:dyDescent="0.25">
      <c r="A142" s="7"/>
      <c r="B142" s="8"/>
      <c r="C142" s="9"/>
      <c r="D142" s="9"/>
      <c r="E142" s="8"/>
      <c r="F142" s="8"/>
      <c r="G142" s="8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 x14ac:dyDescent="0.25">
      <c r="A143" s="7"/>
      <c r="B143" s="8"/>
      <c r="C143" s="9"/>
      <c r="D143" s="9"/>
      <c r="E143" s="8"/>
      <c r="F143" s="8"/>
      <c r="G143" s="8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 x14ac:dyDescent="0.25">
      <c r="A144" s="7"/>
      <c r="B144" s="8"/>
      <c r="C144" s="9"/>
      <c r="D144" s="9"/>
      <c r="E144" s="8"/>
      <c r="F144" s="8"/>
      <c r="G144" s="8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 x14ac:dyDescent="0.25">
      <c r="A145" s="7"/>
      <c r="B145" s="8"/>
      <c r="C145" s="9"/>
      <c r="D145" s="9"/>
      <c r="E145" s="8"/>
      <c r="F145" s="8"/>
      <c r="G145" s="8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 x14ac:dyDescent="0.25">
      <c r="A146" s="7"/>
      <c r="B146" s="8"/>
      <c r="C146" s="9"/>
      <c r="D146" s="9"/>
      <c r="E146" s="8"/>
      <c r="F146" s="8"/>
      <c r="G146" s="8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 x14ac:dyDescent="0.25">
      <c r="A147" s="7"/>
      <c r="B147" s="8"/>
      <c r="C147" s="9"/>
      <c r="D147" s="9"/>
      <c r="E147" s="8"/>
      <c r="F147" s="8"/>
      <c r="G147" s="8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7"/>
      <c r="B148" s="8"/>
      <c r="C148" s="9"/>
      <c r="D148" s="9"/>
      <c r="E148" s="8"/>
      <c r="F148" s="8"/>
      <c r="G148" s="8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x14ac:dyDescent="0.25">
      <c r="A149" s="7"/>
      <c r="B149" s="8"/>
      <c r="C149" s="9"/>
      <c r="D149" s="9"/>
      <c r="E149" s="8"/>
      <c r="F149" s="8"/>
      <c r="G149" s="8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x14ac:dyDescent="0.25">
      <c r="A150" s="7"/>
      <c r="B150" s="8"/>
      <c r="C150" s="9"/>
      <c r="D150" s="9"/>
      <c r="E150" s="8"/>
      <c r="F150" s="8"/>
      <c r="G150" s="8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7"/>
      <c r="B151" s="8"/>
      <c r="C151" s="9"/>
      <c r="D151" s="9"/>
      <c r="E151" s="8"/>
      <c r="F151" s="8"/>
      <c r="G151" s="8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 x14ac:dyDescent="0.25">
      <c r="A152" s="7"/>
      <c r="B152" s="8"/>
      <c r="C152" s="9"/>
      <c r="D152" s="9"/>
      <c r="E152" s="8"/>
      <c r="F152" s="8"/>
      <c r="G152" s="8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 x14ac:dyDescent="0.25">
      <c r="A153" s="7"/>
      <c r="B153" s="8"/>
      <c r="C153" s="9"/>
      <c r="D153" s="9"/>
      <c r="E153" s="8"/>
      <c r="F153" s="8"/>
      <c r="G153" s="8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 x14ac:dyDescent="0.25">
      <c r="A154" s="7"/>
      <c r="B154" s="8"/>
      <c r="C154" s="9"/>
      <c r="D154" s="9"/>
      <c r="E154" s="8"/>
      <c r="F154" s="8"/>
      <c r="G154" s="8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x14ac:dyDescent="0.25">
      <c r="A155" s="7"/>
      <c r="B155" s="8"/>
      <c r="C155" s="9"/>
      <c r="D155" s="9"/>
      <c r="E155" s="8"/>
      <c r="F155" s="8"/>
      <c r="G155" s="8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 x14ac:dyDescent="0.25">
      <c r="A156" s="7"/>
      <c r="B156" s="8"/>
      <c r="C156" s="9"/>
      <c r="D156" s="9"/>
      <c r="E156" s="8"/>
      <c r="F156" s="8"/>
      <c r="G156" s="8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 x14ac:dyDescent="0.25">
      <c r="A157" s="7"/>
      <c r="B157" s="8"/>
      <c r="C157" s="9"/>
      <c r="D157" s="9"/>
      <c r="E157" s="8"/>
      <c r="F157" s="8"/>
      <c r="G157" s="8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 x14ac:dyDescent="0.25">
      <c r="A158" s="7"/>
      <c r="B158" s="8"/>
      <c r="C158" s="9"/>
      <c r="D158" s="9"/>
      <c r="E158" s="8"/>
      <c r="F158" s="8"/>
      <c r="G158" s="8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 x14ac:dyDescent="0.25">
      <c r="A159" s="7"/>
      <c r="B159" s="8"/>
      <c r="C159" s="9"/>
      <c r="D159" s="9"/>
      <c r="E159" s="8"/>
      <c r="F159" s="8"/>
      <c r="G159" s="8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 x14ac:dyDescent="0.25">
      <c r="A160" s="7"/>
      <c r="B160" s="8"/>
      <c r="C160" s="9"/>
      <c r="D160" s="9"/>
      <c r="E160" s="8"/>
      <c r="F160" s="8"/>
      <c r="G160" s="8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 x14ac:dyDescent="0.25">
      <c r="A161" s="7"/>
      <c r="B161" s="8"/>
      <c r="C161" s="9"/>
      <c r="D161" s="9"/>
      <c r="E161" s="8"/>
      <c r="F161" s="8"/>
      <c r="G161" s="8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 x14ac:dyDescent="0.25">
      <c r="A162" s="7"/>
      <c r="B162" s="8"/>
      <c r="C162" s="9"/>
      <c r="D162" s="9"/>
      <c r="E162" s="8"/>
      <c r="F162" s="8"/>
      <c r="G162" s="8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 x14ac:dyDescent="0.25">
      <c r="A163" s="7"/>
      <c r="B163" s="8"/>
      <c r="C163" s="9"/>
      <c r="D163" s="9"/>
      <c r="E163" s="8"/>
      <c r="F163" s="8"/>
      <c r="G163" s="8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 x14ac:dyDescent="0.25">
      <c r="A164" s="7"/>
      <c r="B164" s="8"/>
      <c r="C164" s="9"/>
      <c r="D164" s="9"/>
      <c r="E164" s="8"/>
      <c r="F164" s="8"/>
      <c r="G164" s="8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 x14ac:dyDescent="0.25">
      <c r="A165" s="7"/>
      <c r="B165" s="8"/>
      <c r="C165" s="9"/>
      <c r="D165" s="9"/>
      <c r="E165" s="8"/>
      <c r="F165" s="8"/>
      <c r="G165" s="8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 x14ac:dyDescent="0.25">
      <c r="A166" s="7"/>
      <c r="B166" s="8"/>
      <c r="C166" s="9"/>
      <c r="D166" s="9"/>
      <c r="E166" s="8"/>
      <c r="F166" s="8"/>
      <c r="G166" s="8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 x14ac:dyDescent="0.25">
      <c r="A167" s="7"/>
      <c r="B167" s="8"/>
      <c r="C167" s="9"/>
      <c r="D167" s="9"/>
      <c r="E167" s="8"/>
      <c r="F167" s="8"/>
      <c r="G167" s="8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 x14ac:dyDescent="0.25">
      <c r="A168" s="7"/>
      <c r="B168" s="8"/>
      <c r="C168" s="9"/>
      <c r="D168" s="9"/>
      <c r="E168" s="8"/>
      <c r="F168" s="8"/>
      <c r="G168" s="8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 x14ac:dyDescent="0.25">
      <c r="A169" s="7"/>
      <c r="B169" s="8"/>
      <c r="C169" s="9"/>
      <c r="D169" s="9"/>
      <c r="E169" s="8"/>
      <c r="F169" s="8"/>
      <c r="G169" s="8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 x14ac:dyDescent="0.25">
      <c r="A170" s="7"/>
      <c r="B170" s="8"/>
      <c r="C170" s="9"/>
      <c r="D170" s="9"/>
      <c r="E170" s="8"/>
      <c r="F170" s="8"/>
      <c r="G170" s="8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 x14ac:dyDescent="0.25">
      <c r="A171" s="7"/>
      <c r="B171" s="8"/>
      <c r="C171" s="9"/>
      <c r="D171" s="9"/>
      <c r="E171" s="8"/>
      <c r="F171" s="8"/>
      <c r="G171" s="8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 x14ac:dyDescent="0.25">
      <c r="A172" s="4"/>
      <c r="B172" s="5"/>
      <c r="C172" s="6"/>
      <c r="D172" s="6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 x14ac:dyDescent="0.25">
      <c r="A173" s="4"/>
      <c r="B173" s="5"/>
      <c r="C173" s="6"/>
      <c r="D173" s="6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 x14ac:dyDescent="0.25">
      <c r="C174" s="3"/>
      <c r="D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 x14ac:dyDescent="0.25">
      <c r="C175" s="3"/>
      <c r="D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 x14ac:dyDescent="0.25">
      <c r="C176" s="3"/>
      <c r="D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</sheetData>
  <mergeCells count="8">
    <mergeCell ref="C7:D7"/>
    <mergeCell ref="C130:D130"/>
    <mergeCell ref="A1:G1"/>
    <mergeCell ref="A2:G2"/>
    <mergeCell ref="A3:G3"/>
    <mergeCell ref="A4:G4"/>
    <mergeCell ref="B5:E5"/>
    <mergeCell ref="C6:D6"/>
  </mergeCells>
  <pageMargins left="0.39370078740157483" right="0.39370078740157483" top="0.39370078740157483" bottom="0.39370078740157483" header="0.31496062992125984" footer="0.31496062992125984"/>
  <pageSetup paperSize="9" scale="59" fitToHeight="0" orientation="landscape" horizontalDpi="180" verticalDpi="180" r:id="rId1"/>
  <rowBreaks count="3" manualBreakCount="3">
    <brk id="50" max="16383" man="1"/>
    <brk id="82" max="7" man="1"/>
    <brk id="10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view="pageBreakPreview" topLeftCell="A48" zoomScaleNormal="100" zoomScaleSheetLayoutView="100" workbookViewId="0">
      <selection activeCell="C60" sqref="C60"/>
    </sheetView>
  </sheetViews>
  <sheetFormatPr defaultRowHeight="15" x14ac:dyDescent="0.25"/>
  <cols>
    <col min="1" max="1" width="49.42578125" style="1" customWidth="1"/>
    <col min="2" max="2" width="11.5703125" style="2" customWidth="1"/>
    <col min="3" max="4" width="21" style="2" customWidth="1"/>
    <col min="5" max="5" width="14.5703125" style="2" customWidth="1"/>
    <col min="6" max="6" width="17.28515625" style="2" customWidth="1"/>
    <col min="7" max="7" width="26.28515625" style="2" customWidth="1"/>
    <col min="8" max="8" width="11.42578125" style="2" bestFit="1" customWidth="1"/>
    <col min="9" max="16384" width="9.140625" style="2"/>
  </cols>
  <sheetData>
    <row r="1" spans="1:18" x14ac:dyDescent="0.25">
      <c r="A1" s="54" t="s">
        <v>7</v>
      </c>
      <c r="B1" s="54"/>
      <c r="C1" s="54"/>
      <c r="D1" s="54"/>
      <c r="E1" s="54"/>
      <c r="F1" s="54"/>
      <c r="G1" s="54"/>
    </row>
    <row r="2" spans="1:18" x14ac:dyDescent="0.25">
      <c r="A2" s="54" t="s">
        <v>203</v>
      </c>
      <c r="B2" s="54"/>
      <c r="C2" s="54"/>
      <c r="D2" s="54"/>
      <c r="E2" s="54"/>
      <c r="F2" s="54"/>
      <c r="G2" s="54"/>
    </row>
    <row r="3" spans="1:18" x14ac:dyDescent="0.25">
      <c r="A3" s="54" t="s">
        <v>8</v>
      </c>
      <c r="B3" s="54"/>
      <c r="C3" s="54"/>
      <c r="D3" s="54"/>
      <c r="E3" s="54"/>
      <c r="F3" s="54"/>
      <c r="G3" s="54"/>
    </row>
    <row r="4" spans="1:18" x14ac:dyDescent="0.25">
      <c r="A4" s="54" t="s">
        <v>4</v>
      </c>
      <c r="B4" s="54"/>
      <c r="C4" s="54"/>
      <c r="D4" s="54"/>
      <c r="E4" s="54"/>
      <c r="F4" s="54"/>
      <c r="G4" s="54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s="37"/>
      <c r="B5" s="54" t="s">
        <v>206</v>
      </c>
      <c r="C5" s="54"/>
      <c r="D5" s="54"/>
      <c r="E5" s="54"/>
      <c r="F5" s="38"/>
      <c r="G5" s="38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53.25" customHeight="1" x14ac:dyDescent="0.25">
      <c r="A6" s="39" t="s">
        <v>9</v>
      </c>
      <c r="B6" s="39" t="s">
        <v>0</v>
      </c>
      <c r="C6" s="52" t="s">
        <v>10</v>
      </c>
      <c r="D6" s="52"/>
      <c r="E6" s="39" t="s">
        <v>1</v>
      </c>
      <c r="F6" s="16" t="s">
        <v>2</v>
      </c>
      <c r="G6" s="20" t="s">
        <v>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8" customHeight="1" x14ac:dyDescent="0.25">
      <c r="A7" s="39">
        <v>1</v>
      </c>
      <c r="B7" s="39">
        <v>2</v>
      </c>
      <c r="C7" s="52">
        <v>3</v>
      </c>
      <c r="D7" s="52"/>
      <c r="E7" s="39">
        <v>4</v>
      </c>
      <c r="F7" s="16">
        <v>5</v>
      </c>
      <c r="G7" s="20">
        <v>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8" customHeight="1" x14ac:dyDescent="0.25">
      <c r="A8" s="39">
        <v>2210</v>
      </c>
      <c r="B8" s="39"/>
      <c r="C8" s="39"/>
      <c r="D8" s="39"/>
      <c r="E8" s="39"/>
      <c r="F8" s="16"/>
      <c r="G8" s="20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33.75" x14ac:dyDescent="0.25">
      <c r="A9" s="21" t="s">
        <v>22</v>
      </c>
      <c r="B9" s="17">
        <v>2210</v>
      </c>
      <c r="C9" s="15">
        <v>81520</v>
      </c>
      <c r="D9" s="22" t="str">
        <f>[1]!СумаПрописом(C9)</f>
        <v>Вiсiмдесят одна тисяча п`ятсот двадцять гривень 00 копiйок</v>
      </c>
      <c r="E9" s="23" t="s">
        <v>6</v>
      </c>
      <c r="F9" s="18"/>
      <c r="G9" s="24" t="s">
        <v>61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33.75" x14ac:dyDescent="0.25">
      <c r="A10" s="25" t="s">
        <v>11</v>
      </c>
      <c r="B10" s="17">
        <v>2210</v>
      </c>
      <c r="C10" s="15">
        <v>10935</v>
      </c>
      <c r="D10" s="22" t="str">
        <f>[1]!СумаПрописом(C10)</f>
        <v>Десять тисяч дев`ятсот тридцять п`ять гривень 00 копiйок</v>
      </c>
      <c r="E10" s="23" t="s">
        <v>6</v>
      </c>
      <c r="F10" s="18"/>
      <c r="G10" s="24" t="s">
        <v>51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35.25" customHeight="1" x14ac:dyDescent="0.25">
      <c r="A11" s="26" t="s">
        <v>52</v>
      </c>
      <c r="B11" s="17">
        <v>2210</v>
      </c>
      <c r="C11" s="15">
        <v>1100</v>
      </c>
      <c r="D11" s="22" t="str">
        <f>[1]!СумаПрописом(C11)</f>
        <v>Одна тисяча сто гривень 00 копiйок</v>
      </c>
      <c r="E11" s="23" t="s">
        <v>6</v>
      </c>
      <c r="F11" s="18"/>
      <c r="G11" s="24" t="s">
        <v>53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35.25" customHeight="1" x14ac:dyDescent="0.25">
      <c r="A12" s="26" t="s">
        <v>54</v>
      </c>
      <c r="B12" s="17">
        <v>2210</v>
      </c>
      <c r="C12" s="15">
        <v>2500</v>
      </c>
      <c r="D12" s="22" t="str">
        <f>[1]!СумаПрописом(C12)</f>
        <v>Двi тисячi п`ятсот гривень 00 копiйок</v>
      </c>
      <c r="E12" s="23" t="s">
        <v>6</v>
      </c>
      <c r="F12" s="18"/>
      <c r="G12" s="24" t="s">
        <v>55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ht="23.25" customHeight="1" x14ac:dyDescent="0.25">
      <c r="A13" s="26" t="s">
        <v>12</v>
      </c>
      <c r="B13" s="17">
        <v>2210</v>
      </c>
      <c r="C13" s="15">
        <v>1200</v>
      </c>
      <c r="D13" s="22" t="str">
        <f>[1]!СумаПрописом(C13)</f>
        <v>Одна тисяча двiстi гривень 00 копiйок</v>
      </c>
      <c r="E13" s="27" t="s">
        <v>6</v>
      </c>
      <c r="F13" s="18"/>
      <c r="G13" s="24" t="s">
        <v>56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3.25" customHeight="1" x14ac:dyDescent="0.25">
      <c r="A14" s="26" t="s">
        <v>46</v>
      </c>
      <c r="B14" s="17">
        <v>2210</v>
      </c>
      <c r="C14" s="15">
        <v>2000</v>
      </c>
      <c r="D14" s="22" t="str">
        <f>[1]!СумаПрописом(C14)</f>
        <v>Двi тисячi гривень 00 копiйок</v>
      </c>
      <c r="E14" s="27" t="s">
        <v>6</v>
      </c>
      <c r="F14" s="18"/>
      <c r="G14" s="24" t="s">
        <v>57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67.5" x14ac:dyDescent="0.25">
      <c r="A15" s="21" t="s">
        <v>13</v>
      </c>
      <c r="B15" s="17">
        <v>2210</v>
      </c>
      <c r="C15" s="15">
        <v>14000</v>
      </c>
      <c r="D15" s="22" t="str">
        <f>[1]!СумаПрописом(C15)</f>
        <v>Чотирнадцять тисяч гривень 00 копiйок</v>
      </c>
      <c r="E15" s="23" t="s">
        <v>6</v>
      </c>
      <c r="F15" s="18"/>
      <c r="G15" s="28" t="s">
        <v>58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72" customHeight="1" x14ac:dyDescent="0.25">
      <c r="A16" s="26" t="s">
        <v>59</v>
      </c>
      <c r="B16" s="17">
        <v>2210</v>
      </c>
      <c r="C16" s="15">
        <v>30000</v>
      </c>
      <c r="D16" s="22" t="str">
        <f>[1]!СумаПрописом(C16)</f>
        <v>Тридцять тисяч гривень 00 копiйок</v>
      </c>
      <c r="E16" s="23" t="s">
        <v>5</v>
      </c>
      <c r="F16" s="18"/>
      <c r="G16" s="29" t="s">
        <v>60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40.5" customHeight="1" x14ac:dyDescent="0.25">
      <c r="A17" s="26" t="s">
        <v>63</v>
      </c>
      <c r="B17" s="17">
        <v>2210</v>
      </c>
      <c r="C17" s="15">
        <v>22000</v>
      </c>
      <c r="D17" s="22" t="str">
        <f>[1]!СумаПрописом(C17)</f>
        <v>Двадцять двi тисячi гривень 00 копiйок</v>
      </c>
      <c r="E17" s="23" t="s">
        <v>5</v>
      </c>
      <c r="F17" s="18"/>
      <c r="G17" s="24" t="s">
        <v>62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33.75" x14ac:dyDescent="0.25">
      <c r="A18" s="26" t="s">
        <v>14</v>
      </c>
      <c r="B18" s="17">
        <v>2210</v>
      </c>
      <c r="C18" s="15">
        <v>1440</v>
      </c>
      <c r="D18" s="22" t="str">
        <f>[1]!СумаПрописом(C18)</f>
        <v>Одна тисяча чотириста сорок гривень 00 копiйок</v>
      </c>
      <c r="E18" s="23" t="s">
        <v>6</v>
      </c>
      <c r="F18" s="18"/>
      <c r="G18" s="24" t="s">
        <v>64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33.75" x14ac:dyDescent="0.25">
      <c r="A19" s="26" t="s">
        <v>15</v>
      </c>
      <c r="B19" s="17">
        <v>2210</v>
      </c>
      <c r="C19" s="15">
        <v>1000</v>
      </c>
      <c r="D19" s="22" t="str">
        <f>[1]!СумаПрописом(C19)</f>
        <v>Одна тисяча гривень 00 копiйок</v>
      </c>
      <c r="E19" s="23" t="s">
        <v>6</v>
      </c>
      <c r="F19" s="18"/>
      <c r="G19" s="28" t="s">
        <v>65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32.25" customHeight="1" x14ac:dyDescent="0.25">
      <c r="A20" s="26" t="s">
        <v>16</v>
      </c>
      <c r="B20" s="17">
        <v>2210</v>
      </c>
      <c r="C20" s="15">
        <v>10000</v>
      </c>
      <c r="D20" s="22" t="str">
        <f>[1]!СумаПрописом(C20)</f>
        <v>Десять тисяч гривень 00 копiйок</v>
      </c>
      <c r="E20" s="23" t="s">
        <v>6</v>
      </c>
      <c r="F20" s="18"/>
      <c r="G20" s="24" t="s">
        <v>66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49.5" customHeight="1" x14ac:dyDescent="0.25">
      <c r="A21" s="26" t="s">
        <v>67</v>
      </c>
      <c r="B21" s="17">
        <v>2210</v>
      </c>
      <c r="C21" s="15">
        <v>7000</v>
      </c>
      <c r="D21" s="22" t="str">
        <f>[1]!СумаПрописом(C21)</f>
        <v>Сiм тисяч гривень 00 копiйок</v>
      </c>
      <c r="E21" s="27" t="s">
        <v>6</v>
      </c>
      <c r="F21" s="18"/>
      <c r="G21" s="30" t="s">
        <v>68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45" x14ac:dyDescent="0.25">
      <c r="A22" s="25" t="s">
        <v>69</v>
      </c>
      <c r="B22" s="17">
        <v>2210</v>
      </c>
      <c r="C22" s="15">
        <v>13067</v>
      </c>
      <c r="D22" s="22" t="str">
        <f>[1]!СумаПрописом(C22)</f>
        <v>Тринадцять тисяч шiстдесят сiм гривень 00 копiйок</v>
      </c>
      <c r="E22" s="23" t="s">
        <v>6</v>
      </c>
      <c r="F22" s="18"/>
      <c r="G22" s="28" t="s">
        <v>70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22.5" x14ac:dyDescent="0.25">
      <c r="A23" s="26" t="s">
        <v>72</v>
      </c>
      <c r="B23" s="17">
        <v>2210</v>
      </c>
      <c r="C23" s="15">
        <v>30000</v>
      </c>
      <c r="D23" s="22" t="str">
        <f>[1]!СумаПрописом(C23)</f>
        <v>Тридцять тисяч гривень 00 копiйок</v>
      </c>
      <c r="E23" s="23" t="s">
        <v>5</v>
      </c>
      <c r="F23" s="18"/>
      <c r="G23" s="31" t="s">
        <v>71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33.75" x14ac:dyDescent="0.25">
      <c r="A24" s="26" t="s">
        <v>74</v>
      </c>
      <c r="B24" s="17">
        <v>2210</v>
      </c>
      <c r="C24" s="15">
        <f>8000-820</f>
        <v>7180</v>
      </c>
      <c r="D24" s="22" t="str">
        <f>[1]!СумаПрописом(C24)</f>
        <v>Сiм тисяч сто вiсiмдесят гривень 00 копiйок</v>
      </c>
      <c r="E24" s="23" t="s">
        <v>6</v>
      </c>
      <c r="F24" s="18"/>
      <c r="G24" s="24" t="s">
        <v>75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ht="33.75" x14ac:dyDescent="0.25">
      <c r="A25" s="26" t="s">
        <v>73</v>
      </c>
      <c r="B25" s="17">
        <v>2210</v>
      </c>
      <c r="C25" s="15">
        <v>5000</v>
      </c>
      <c r="D25" s="22" t="str">
        <f>[1]!СумаПрописом(C25)</f>
        <v>П`ять тисяч гривень 00 копiйок</v>
      </c>
      <c r="E25" s="23" t="s">
        <v>6</v>
      </c>
      <c r="F25" s="18"/>
      <c r="G25" s="24" t="s">
        <v>76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ht="33.75" x14ac:dyDescent="0.25">
      <c r="A26" s="26" t="s">
        <v>77</v>
      </c>
      <c r="B26" s="17">
        <v>2210</v>
      </c>
      <c r="C26" s="15">
        <v>10000</v>
      </c>
      <c r="D26" s="22" t="str">
        <f>[1]!СумаПрописом(C26)</f>
        <v>Десять тисяч гривень 00 копiйок</v>
      </c>
      <c r="E26" s="23" t="s">
        <v>6</v>
      </c>
      <c r="F26" s="18"/>
      <c r="G26" s="24" t="s">
        <v>78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33.75" x14ac:dyDescent="0.25">
      <c r="A27" s="26" t="s">
        <v>196</v>
      </c>
      <c r="B27" s="17">
        <v>2210</v>
      </c>
      <c r="C27" s="15">
        <v>500</v>
      </c>
      <c r="D27" s="22" t="str">
        <f>[1]!СумаПрописом(C27)</f>
        <v>П`ятсот гривень 00 копiйок</v>
      </c>
      <c r="E27" s="23" t="s">
        <v>6</v>
      </c>
      <c r="F27" s="18"/>
      <c r="G27" s="24" t="s">
        <v>197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33.75" x14ac:dyDescent="0.25">
      <c r="A28" s="26" t="s">
        <v>198</v>
      </c>
      <c r="B28" s="17">
        <v>2210</v>
      </c>
      <c r="C28" s="15">
        <v>320</v>
      </c>
      <c r="D28" s="22" t="str">
        <f>[1]!СумаПрописом(C28)</f>
        <v>Триста двадцять гривень 00 копiйок</v>
      </c>
      <c r="E28" s="23" t="s">
        <v>6</v>
      </c>
      <c r="F28" s="18"/>
      <c r="G28" s="24" t="s">
        <v>199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33.75" x14ac:dyDescent="0.25">
      <c r="A29" s="26" t="s">
        <v>79</v>
      </c>
      <c r="B29" s="17">
        <v>2210</v>
      </c>
      <c r="C29" s="15">
        <v>8250</v>
      </c>
      <c r="D29" s="22" t="str">
        <f>[1]!СумаПрописом(C29)</f>
        <v>Вiсiм тисяч двiстi п`ятдесят гривень 00 копiйок</v>
      </c>
      <c r="E29" s="23" t="s">
        <v>6</v>
      </c>
      <c r="F29" s="18"/>
      <c r="G29" s="24" t="s">
        <v>80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33.75" x14ac:dyDescent="0.25">
      <c r="A30" s="26" t="s">
        <v>81</v>
      </c>
      <c r="B30" s="17">
        <v>2210</v>
      </c>
      <c r="C30" s="15">
        <v>2500</v>
      </c>
      <c r="D30" s="22" t="str">
        <f>[1]!СумаПрописом(C30)</f>
        <v>Двi тисячi п`ятсот гривень 00 копiйок</v>
      </c>
      <c r="E30" s="23" t="s">
        <v>6</v>
      </c>
      <c r="F30" s="18"/>
      <c r="G30" s="24" t="s">
        <v>82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33.75" x14ac:dyDescent="0.25">
      <c r="A31" s="26" t="s">
        <v>17</v>
      </c>
      <c r="B31" s="17">
        <v>2210</v>
      </c>
      <c r="C31" s="15">
        <v>2000</v>
      </c>
      <c r="D31" s="22" t="str">
        <f>[1]!СумаПрописом(C31)</f>
        <v>Двi тисячi гривень 00 копiйок</v>
      </c>
      <c r="E31" s="23" t="s">
        <v>6</v>
      </c>
      <c r="F31" s="18"/>
      <c r="G31" s="24" t="s">
        <v>83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33.75" x14ac:dyDescent="0.25">
      <c r="A32" s="26" t="s">
        <v>25</v>
      </c>
      <c r="B32" s="17">
        <v>2210</v>
      </c>
      <c r="C32" s="15">
        <v>18000</v>
      </c>
      <c r="D32" s="22" t="str">
        <f>[1]!СумаПрописом(C32)</f>
        <v>Вiсiмнадцять тисяч гривень 00 копiйок</v>
      </c>
      <c r="E32" s="23" t="s">
        <v>6</v>
      </c>
      <c r="F32" s="18"/>
      <c r="G32" s="29" t="s">
        <v>89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33.75" x14ac:dyDescent="0.25">
      <c r="A33" s="26" t="s">
        <v>24</v>
      </c>
      <c r="B33" s="17">
        <v>2210</v>
      </c>
      <c r="C33" s="15">
        <v>16000</v>
      </c>
      <c r="D33" s="22" t="str">
        <f>[1]!СумаПрописом(C33)</f>
        <v>Шiстнадцять тисяч гривень 00 копiйок</v>
      </c>
      <c r="E33" s="23" t="s">
        <v>6</v>
      </c>
      <c r="F33" s="18"/>
      <c r="G33" s="29" t="s">
        <v>88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ht="33.75" x14ac:dyDescent="0.25">
      <c r="A34" s="26" t="s">
        <v>84</v>
      </c>
      <c r="B34" s="17">
        <v>2210</v>
      </c>
      <c r="C34" s="15">
        <v>8000</v>
      </c>
      <c r="D34" s="22" t="s">
        <v>45</v>
      </c>
      <c r="E34" s="23" t="s">
        <v>6</v>
      </c>
      <c r="F34" s="18"/>
      <c r="G34" s="29" t="s">
        <v>87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ht="33.75" x14ac:dyDescent="0.25">
      <c r="A35" s="26" t="s">
        <v>85</v>
      </c>
      <c r="B35" s="17">
        <v>2210</v>
      </c>
      <c r="C35" s="15">
        <v>3500</v>
      </c>
      <c r="D35" s="22" t="str">
        <f>[1]!СумаПрописом(C35)</f>
        <v>Три тисячi п`ятсот гривень 00 копiйок</v>
      </c>
      <c r="E35" s="23" t="s">
        <v>6</v>
      </c>
      <c r="F35" s="18"/>
      <c r="G35" s="24" t="s">
        <v>86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33.75" x14ac:dyDescent="0.25">
      <c r="A36" s="26" t="s">
        <v>48</v>
      </c>
      <c r="B36" s="17">
        <v>2210</v>
      </c>
      <c r="C36" s="15">
        <v>4400</v>
      </c>
      <c r="D36" s="22" t="str">
        <f>[1]!СумаПрописом(C36)</f>
        <v>Чотири тисячi чотириста гривень 00 копiйок</v>
      </c>
      <c r="E36" s="23" t="s">
        <v>6</v>
      </c>
      <c r="F36" s="35"/>
      <c r="G36" s="24" t="s">
        <v>90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33.75" x14ac:dyDescent="0.25">
      <c r="A37" s="26" t="s">
        <v>91</v>
      </c>
      <c r="B37" s="17">
        <v>2210</v>
      </c>
      <c r="C37" s="15">
        <v>10000</v>
      </c>
      <c r="D37" s="22" t="str">
        <f>[1]!СумаПрописом(C37)</f>
        <v>Десять тисяч гривень 00 копiйок</v>
      </c>
      <c r="E37" s="23" t="s">
        <v>6</v>
      </c>
      <c r="F37" s="18"/>
      <c r="G37" s="24" t="s">
        <v>92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27.75" customHeight="1" x14ac:dyDescent="0.25">
      <c r="A38" s="26" t="s">
        <v>200</v>
      </c>
      <c r="B38" s="17">
        <v>2210</v>
      </c>
      <c r="C38" s="15">
        <f>78800-5840</f>
        <v>72960</v>
      </c>
      <c r="D38" s="22" t="str">
        <f>[1]!СумаПрописом(C38)</f>
        <v>Сiмдесят двi тисячi дев`ятсот шiстдесят гривень 00 копiйок</v>
      </c>
      <c r="E38" s="23" t="s">
        <v>6</v>
      </c>
      <c r="F38" s="18"/>
      <c r="G38" s="24" t="s">
        <v>201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27.75" customHeight="1" x14ac:dyDescent="0.25">
      <c r="A39" s="26" t="s">
        <v>192</v>
      </c>
      <c r="B39" s="17">
        <v>2210</v>
      </c>
      <c r="C39" s="15">
        <v>5840</v>
      </c>
      <c r="D39" s="22" t="str">
        <f>[1]!СумаПрописом(C39)</f>
        <v>П`ять тисяч вiсiмсот сорок гривень 00 копiйок</v>
      </c>
      <c r="E39" s="23" t="s">
        <v>6</v>
      </c>
      <c r="F39" s="18"/>
      <c r="G39" s="50" t="s">
        <v>202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ht="53.25" customHeight="1" x14ac:dyDescent="0.25">
      <c r="A40" s="26" t="s">
        <v>47</v>
      </c>
      <c r="B40" s="17">
        <v>2210</v>
      </c>
      <c r="C40" s="15">
        <v>700</v>
      </c>
      <c r="D40" s="22" t="str">
        <f>[1]!СумаПрописом(C40)</f>
        <v>Сiмсот гривень 00 копiйок</v>
      </c>
      <c r="E40" s="23" t="s">
        <v>6</v>
      </c>
      <c r="F40" s="18"/>
      <c r="G40" s="24" t="s">
        <v>93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33.75" x14ac:dyDescent="0.25">
      <c r="A41" s="26" t="s">
        <v>94</v>
      </c>
      <c r="B41" s="17">
        <v>2210</v>
      </c>
      <c r="C41" s="15">
        <v>5000</v>
      </c>
      <c r="D41" s="22" t="str">
        <f>[1]!СумаПрописом(C41)</f>
        <v>П`ять тисяч гривень 00 копiйок</v>
      </c>
      <c r="E41" s="23" t="s">
        <v>6</v>
      </c>
      <c r="F41" s="18"/>
      <c r="G41" s="24" t="s">
        <v>95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ht="33.75" x14ac:dyDescent="0.25">
      <c r="A42" s="26" t="s">
        <v>96</v>
      </c>
      <c r="B42" s="17">
        <v>2210</v>
      </c>
      <c r="C42" s="15">
        <v>2000</v>
      </c>
      <c r="D42" s="22" t="str">
        <f>[1]!СумаПрописом(C42)</f>
        <v>Двi тисячi гривень 00 копiйок</v>
      </c>
      <c r="E42" s="23" t="s">
        <v>6</v>
      </c>
      <c r="F42" s="18"/>
      <c r="G42" s="24" t="s">
        <v>97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ht="33.75" x14ac:dyDescent="0.25">
      <c r="A43" s="26" t="s">
        <v>98</v>
      </c>
      <c r="B43" s="17">
        <v>2210</v>
      </c>
      <c r="C43" s="15">
        <v>5000</v>
      </c>
      <c r="D43" s="22" t="str">
        <f>[1]!СумаПрописом(C43)</f>
        <v>П`ять тисяч гривень 00 копiйок</v>
      </c>
      <c r="E43" s="23" t="s">
        <v>6</v>
      </c>
      <c r="F43" s="18"/>
      <c r="G43" s="24" t="s">
        <v>99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33.75" x14ac:dyDescent="0.25">
      <c r="A44" s="26" t="s">
        <v>100</v>
      </c>
      <c r="B44" s="17">
        <v>2210</v>
      </c>
      <c r="C44" s="15">
        <v>4288</v>
      </c>
      <c r="D44" s="22" t="str">
        <f>[1]!СумаПрописом(C44)</f>
        <v>Чотири тисячi двiстi вiсiмдесят вiсiм гривень 00 копiйок</v>
      </c>
      <c r="E44" s="23" t="s">
        <v>6</v>
      </c>
      <c r="F44" s="18"/>
      <c r="G44" s="24" t="s">
        <v>101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ht="33.75" x14ac:dyDescent="0.25">
      <c r="A45" s="26" t="s">
        <v>102</v>
      </c>
      <c r="B45" s="17">
        <v>2210</v>
      </c>
      <c r="C45" s="15">
        <v>3150</v>
      </c>
      <c r="D45" s="22" t="str">
        <f>[1]!СумаПрописом(C45)</f>
        <v>Три тисячi сто п`ятдесят гривень 00 копiйок</v>
      </c>
      <c r="E45" s="23" t="s">
        <v>6</v>
      </c>
      <c r="F45" s="18"/>
      <c r="G45" s="24" t="s">
        <v>104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ht="33.75" x14ac:dyDescent="0.25">
      <c r="A46" s="26" t="s">
        <v>105</v>
      </c>
      <c r="B46" s="17">
        <v>2210</v>
      </c>
      <c r="C46" s="15">
        <v>2000</v>
      </c>
      <c r="D46" s="22" t="str">
        <f>[1]!СумаПрописом(C46)</f>
        <v>Двi тисячi гривень 00 копiйок</v>
      </c>
      <c r="E46" s="23" t="s">
        <v>6</v>
      </c>
      <c r="F46" s="18"/>
      <c r="G46" s="24" t="s">
        <v>106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ht="33.75" x14ac:dyDescent="0.25">
      <c r="A47" s="26" t="s">
        <v>103</v>
      </c>
      <c r="B47" s="17">
        <v>2210</v>
      </c>
      <c r="C47" s="15">
        <v>3000</v>
      </c>
      <c r="D47" s="22" t="str">
        <f>[1]!СумаПрописом(C47)</f>
        <v>Три тисячi гривень 00 копiйок</v>
      </c>
      <c r="E47" s="23" t="s">
        <v>6</v>
      </c>
      <c r="F47" s="18"/>
      <c r="G47" s="24" t="s">
        <v>107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 ht="33.75" x14ac:dyDescent="0.25">
      <c r="A48" s="26" t="s">
        <v>108</v>
      </c>
      <c r="B48" s="17">
        <v>2210</v>
      </c>
      <c r="C48" s="15">
        <v>1908</v>
      </c>
      <c r="D48" s="22" t="str">
        <f>[1]!СумаПрописом(C48)</f>
        <v>Одна тисяча дев`ятсот вiсiм гривень 00 копiйок</v>
      </c>
      <c r="E48" s="23" t="s">
        <v>6</v>
      </c>
      <c r="F48" s="18"/>
      <c r="G48" s="24" t="s">
        <v>109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 ht="31.5" x14ac:dyDescent="0.25">
      <c r="A49" s="16" t="s">
        <v>36</v>
      </c>
      <c r="B49" s="17"/>
      <c r="C49" s="33">
        <f>SUM(C9:C48)</f>
        <v>429258</v>
      </c>
      <c r="D49" s="34" t="str">
        <f>[1]!СумаПрописом(C49)</f>
        <v>Чотириста двадцять дев`ять тисяч двiстi п`ятдесят вiсiм гривень 00 копiйок</v>
      </c>
      <c r="E49" s="23"/>
      <c r="F49" s="18"/>
      <c r="G49" s="32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x14ac:dyDescent="0.25">
      <c r="A50" s="16">
        <v>2220</v>
      </c>
      <c r="B50" s="17"/>
      <c r="C50" s="15"/>
      <c r="D50" s="22"/>
      <c r="E50" s="23"/>
      <c r="F50" s="18"/>
      <c r="G50" s="24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 ht="22.5" x14ac:dyDescent="0.25">
      <c r="A51" s="25" t="s">
        <v>117</v>
      </c>
      <c r="B51" s="17">
        <v>2220</v>
      </c>
      <c r="C51" s="15">
        <v>48000</v>
      </c>
      <c r="D51" s="22" t="str">
        <f>[1]!СумаПрописом(C51)</f>
        <v>Сорок вiсiм тисяч гривень 00 копiйок</v>
      </c>
      <c r="E51" s="23" t="s">
        <v>5</v>
      </c>
      <c r="F51" s="35"/>
      <c r="G51" s="24" t="s">
        <v>118</v>
      </c>
      <c r="H51" s="14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ht="55.5" customHeight="1" x14ac:dyDescent="0.25">
      <c r="A52" s="26" t="s">
        <v>111</v>
      </c>
      <c r="B52" s="17">
        <v>2220</v>
      </c>
      <c r="C52" s="15">
        <v>2000</v>
      </c>
      <c r="D52" s="22" t="str">
        <f>[1]!СумаПрописом(C52)</f>
        <v>Двi тисячi гривень 00 копiйок</v>
      </c>
      <c r="E52" s="23" t="s">
        <v>6</v>
      </c>
      <c r="F52" s="18"/>
      <c r="G52" s="19" t="s">
        <v>119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 ht="42" x14ac:dyDescent="0.25">
      <c r="A53" s="26" t="s">
        <v>112</v>
      </c>
      <c r="B53" s="17">
        <v>2220</v>
      </c>
      <c r="C53" s="15">
        <v>12000</v>
      </c>
      <c r="D53" s="22" t="str">
        <f>[1]!СумаПрописом(C53)</f>
        <v>Дванадцять тисяч гривень 00 копiйок</v>
      </c>
      <c r="E53" s="23" t="s">
        <v>6</v>
      </c>
      <c r="F53" s="18"/>
      <c r="G53" s="19" t="s">
        <v>120</v>
      </c>
      <c r="H53" s="14"/>
      <c r="I53" s="14"/>
      <c r="J53" s="5"/>
      <c r="K53" s="5"/>
      <c r="L53" s="5"/>
      <c r="M53" s="5"/>
      <c r="N53" s="5"/>
      <c r="O53" s="5"/>
      <c r="P53" s="5"/>
      <c r="Q53" s="5"/>
      <c r="R53" s="5"/>
    </row>
    <row r="54" spans="1:18" ht="22.5" x14ac:dyDescent="0.25">
      <c r="A54" s="26" t="s">
        <v>121</v>
      </c>
      <c r="B54" s="17">
        <v>2220</v>
      </c>
      <c r="C54" s="15">
        <v>96800</v>
      </c>
      <c r="D54" s="22" t="str">
        <f>[1]!СумаПрописом(C54)</f>
        <v>Дев`яносто шiсть тисяч вiсiмсот гривень 00 копiйок</v>
      </c>
      <c r="E54" s="23" t="s">
        <v>5</v>
      </c>
      <c r="F54" s="18"/>
      <c r="G54" s="19" t="s">
        <v>122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31.5" x14ac:dyDescent="0.25">
      <c r="A55" s="26" t="s">
        <v>113</v>
      </c>
      <c r="B55" s="17">
        <v>2220</v>
      </c>
      <c r="C55" s="15">
        <v>43440</v>
      </c>
      <c r="D55" s="22" t="str">
        <f>[1]!СумаПрописом(C55)</f>
        <v>Сорок три тисячi чотириста сорок гривень 00 копiйок</v>
      </c>
      <c r="E55" s="23" t="s">
        <v>5</v>
      </c>
      <c r="F55" s="18"/>
      <c r="G55" s="19" t="s">
        <v>123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52.5" x14ac:dyDescent="0.25">
      <c r="A56" s="26" t="s">
        <v>114</v>
      </c>
      <c r="B56" s="17">
        <v>2220</v>
      </c>
      <c r="C56" s="15">
        <v>49500</v>
      </c>
      <c r="D56" s="22" t="str">
        <f>[1]!СумаПрописом(C56)</f>
        <v>Сорок дев`ять тисяч п`ятсот гривень 00 копiйок</v>
      </c>
      <c r="E56" s="23" t="s">
        <v>5</v>
      </c>
      <c r="F56" s="18"/>
      <c r="G56" s="19" t="s">
        <v>124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31.5" x14ac:dyDescent="0.25">
      <c r="A57" s="26" t="s">
        <v>128</v>
      </c>
      <c r="B57" s="17">
        <v>2220</v>
      </c>
      <c r="C57" s="15">
        <v>180000</v>
      </c>
      <c r="D57" s="22" t="str">
        <f>[1]!СумаПрописом(C57)</f>
        <v>Сто вiсiмдесят тисяч гривень 00 копiйок</v>
      </c>
      <c r="E57" s="23" t="s">
        <v>5</v>
      </c>
      <c r="F57" s="18"/>
      <c r="G57" s="19" t="s">
        <v>125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22.5" x14ac:dyDescent="0.25">
      <c r="A58" s="26" t="s">
        <v>128</v>
      </c>
      <c r="B58" s="17">
        <v>2220</v>
      </c>
      <c r="C58" s="15">
        <v>19000</v>
      </c>
      <c r="D58" s="22" t="str">
        <f>[1]!СумаПрописом(C58)</f>
        <v>Дев`ятнадцять тисяч гривень 00 копiйок</v>
      </c>
      <c r="E58" s="23" t="s">
        <v>5</v>
      </c>
      <c r="F58" s="18"/>
      <c r="G58" s="19" t="s">
        <v>126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 ht="22.5" x14ac:dyDescent="0.25">
      <c r="A59" s="26" t="s">
        <v>129</v>
      </c>
      <c r="B59" s="17">
        <v>2220</v>
      </c>
      <c r="C59" s="15">
        <f>78000</f>
        <v>78000</v>
      </c>
      <c r="D59" s="22" t="str">
        <f>[1]!СумаПрописом(C59)</f>
        <v>Сiмдесят вiсiм тисяч гривень 00 копiйок</v>
      </c>
      <c r="E59" s="23" t="s">
        <v>5</v>
      </c>
      <c r="F59" s="18"/>
      <c r="G59" s="41" t="s">
        <v>130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 ht="42" x14ac:dyDescent="0.25">
      <c r="A60" s="26" t="s">
        <v>115</v>
      </c>
      <c r="B60" s="17">
        <v>2220</v>
      </c>
      <c r="C60" s="15">
        <v>40000</v>
      </c>
      <c r="D60" s="22" t="str">
        <f>[1]!СумаПрописом(C60)</f>
        <v>Сорок тисяч гривень 00 копiйок</v>
      </c>
      <c r="E60" s="23" t="str">
        <f>$E$57</f>
        <v>допорогова закупівля</v>
      </c>
      <c r="F60" s="18"/>
      <c r="G60" s="19" t="s">
        <v>127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ht="36" x14ac:dyDescent="0.25">
      <c r="A61" s="26" t="s">
        <v>131</v>
      </c>
      <c r="B61" s="17">
        <v>2220</v>
      </c>
      <c r="C61" s="15">
        <v>28870</v>
      </c>
      <c r="D61" s="22" t="str">
        <f>[1]!СумаПрописом(C61)</f>
        <v>Двадцять вiсiм тисяч вiсiмсот сiмдесят гривень 00 копiйок</v>
      </c>
      <c r="E61" s="23" t="s">
        <v>6</v>
      </c>
      <c r="F61" s="18"/>
      <c r="G61" s="19" t="s">
        <v>132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ht="42" x14ac:dyDescent="0.25">
      <c r="A62" s="26" t="s">
        <v>133</v>
      </c>
      <c r="B62" s="17">
        <v>2220</v>
      </c>
      <c r="C62" s="15">
        <v>9800</v>
      </c>
      <c r="D62" s="22" t="str">
        <f>[1]!СумаПрописом(C62)</f>
        <v>Дев`ять тисяч вiсiмсот гривень 00 копiйок</v>
      </c>
      <c r="E62" s="23" t="s">
        <v>6</v>
      </c>
      <c r="F62" s="18"/>
      <c r="G62" s="19" t="s">
        <v>134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63" x14ac:dyDescent="0.25">
      <c r="A63" s="26" t="s">
        <v>136</v>
      </c>
      <c r="B63" s="17">
        <v>2220</v>
      </c>
      <c r="C63" s="15">
        <v>40000</v>
      </c>
      <c r="D63" s="22" t="str">
        <f>[1]!СумаПрописом(C63)</f>
        <v>Сорок тисяч гривень 00 копiйок</v>
      </c>
      <c r="E63" s="23" t="s">
        <v>5</v>
      </c>
      <c r="F63" s="18"/>
      <c r="G63" s="19" t="s">
        <v>135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ht="24" x14ac:dyDescent="0.25">
      <c r="A64" s="25" t="s">
        <v>137</v>
      </c>
      <c r="B64" s="17">
        <v>2220</v>
      </c>
      <c r="C64" s="15">
        <v>14800</v>
      </c>
      <c r="D64" s="22" t="str">
        <f>[1]!СумаПрописом(C64)</f>
        <v>Чотирнадцять тисяч вiсiмсот гривень 00 копiйок</v>
      </c>
      <c r="E64" s="23" t="s">
        <v>5</v>
      </c>
      <c r="F64" s="18"/>
      <c r="G64" s="19" t="s">
        <v>23</v>
      </c>
      <c r="H64" s="5"/>
      <c r="I64" s="5"/>
      <c r="J64" s="14"/>
      <c r="K64" s="5"/>
      <c r="L64" s="5"/>
      <c r="M64" s="5"/>
      <c r="N64" s="5"/>
      <c r="O64" s="5"/>
      <c r="P64" s="5"/>
      <c r="Q64" s="5"/>
      <c r="R64" s="5"/>
    </row>
    <row r="65" spans="1:18" ht="91.5" customHeight="1" x14ac:dyDescent="0.25">
      <c r="A65" s="26" t="s">
        <v>138</v>
      </c>
      <c r="B65" s="17">
        <v>2220</v>
      </c>
      <c r="C65" s="15">
        <v>6000</v>
      </c>
      <c r="D65" s="22" t="str">
        <f>[1]!СумаПрописом(C65)</f>
        <v>Шiсть тисяч гривень 00 копiйок</v>
      </c>
      <c r="E65" s="23" t="s">
        <v>5</v>
      </c>
      <c r="F65" s="18"/>
      <c r="G65" s="19" t="s">
        <v>139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91.5" customHeight="1" x14ac:dyDescent="0.25">
      <c r="A66" s="26" t="s">
        <v>140</v>
      </c>
      <c r="B66" s="17">
        <v>2220</v>
      </c>
      <c r="C66" s="15">
        <v>131300</v>
      </c>
      <c r="D66" s="22" t="str">
        <f>[1]!СумаПрописом(C66)</f>
        <v>Сто тридцять одна тисяча триста гривень 00 копiйок</v>
      </c>
      <c r="E66" s="23" t="s">
        <v>5</v>
      </c>
      <c r="F66" s="18"/>
      <c r="G66" s="19" t="s">
        <v>141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3.75" x14ac:dyDescent="0.25">
      <c r="A67" s="26" t="s">
        <v>138</v>
      </c>
      <c r="B67" s="17">
        <v>2220</v>
      </c>
      <c r="C67" s="15">
        <v>36000</v>
      </c>
      <c r="D67" s="22" t="str">
        <f>[1]!СумаПрописом(C67)</f>
        <v>Тридцять шiсть тисяч гривень 00 копiйок</v>
      </c>
      <c r="E67" s="23" t="s">
        <v>6</v>
      </c>
      <c r="F67" s="18"/>
      <c r="G67" s="19" t="s">
        <v>142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3.75" x14ac:dyDescent="0.25">
      <c r="A68" s="26" t="s">
        <v>143</v>
      </c>
      <c r="B68" s="17">
        <v>2220</v>
      </c>
      <c r="C68" s="15">
        <v>2000</v>
      </c>
      <c r="D68" s="22" t="str">
        <f>[1]!СумаПрописом(C68)</f>
        <v>Двi тисячi гривень 00 копiйок</v>
      </c>
      <c r="E68" s="23" t="s">
        <v>6</v>
      </c>
      <c r="F68" s="18"/>
      <c r="G68" s="19" t="s">
        <v>144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33.75" x14ac:dyDescent="0.25">
      <c r="A69" s="26" t="s">
        <v>145</v>
      </c>
      <c r="B69" s="17">
        <v>2220</v>
      </c>
      <c r="C69" s="15">
        <v>10000</v>
      </c>
      <c r="D69" s="22" t="str">
        <f>[1]!СумаПрописом(C69)</f>
        <v>Десять тисяч гривень 00 копiйок</v>
      </c>
      <c r="E69" s="23" t="s">
        <v>6</v>
      </c>
      <c r="F69" s="18"/>
      <c r="G69" s="19" t="s">
        <v>146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24" x14ac:dyDescent="0.25">
      <c r="A70" s="25" t="s">
        <v>147</v>
      </c>
      <c r="B70" s="17">
        <v>2220</v>
      </c>
      <c r="C70" s="15">
        <v>50000</v>
      </c>
      <c r="D70" s="22" t="str">
        <f>[1]!СумаПрописом(C70)</f>
        <v>П`ятдесят тисяч гривень 00 копiйок</v>
      </c>
      <c r="E70" s="23" t="s">
        <v>5</v>
      </c>
      <c r="F70" s="18"/>
      <c r="G70" s="19" t="s">
        <v>148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24" x14ac:dyDescent="0.25">
      <c r="A71" s="26" t="s">
        <v>150</v>
      </c>
      <c r="B71" s="17">
        <v>2220</v>
      </c>
      <c r="C71" s="15">
        <v>40600</v>
      </c>
      <c r="D71" s="22" t="str">
        <f>[1]!СумаПрописом(C71)</f>
        <v>Сорок тисяч шiстсот гривень 00 копiйок</v>
      </c>
      <c r="E71" s="23" t="s">
        <v>5</v>
      </c>
      <c r="F71" s="18"/>
      <c r="G71" s="19" t="s">
        <v>149</v>
      </c>
      <c r="H71" s="13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24" x14ac:dyDescent="0.25">
      <c r="A72" s="26" t="s">
        <v>150</v>
      </c>
      <c r="B72" s="17">
        <v>2220</v>
      </c>
      <c r="C72" s="15">
        <v>35000</v>
      </c>
      <c r="D72" s="22" t="str">
        <f>[1]!СумаПрописом(C72)</f>
        <v>Тридцять п`ять тисяч гривень 00 копiйок</v>
      </c>
      <c r="E72" s="23" t="s">
        <v>5</v>
      </c>
      <c r="F72" s="18"/>
      <c r="G72" s="19" t="s">
        <v>151</v>
      </c>
      <c r="H72" s="13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24" x14ac:dyDescent="0.25">
      <c r="A73" s="26" t="s">
        <v>116</v>
      </c>
      <c r="B73" s="17">
        <v>2220</v>
      </c>
      <c r="C73" s="15">
        <f>77550</f>
        <v>77550</v>
      </c>
      <c r="D73" s="22" t="str">
        <f>[1]!СумаПрописом(C73)</f>
        <v>Сiмдесят сiм тисяч п`ятсот п`ятдесят гривень 00 копiйок</v>
      </c>
      <c r="E73" s="23" t="s">
        <v>5</v>
      </c>
      <c r="F73" s="18"/>
      <c r="G73" s="19" t="s">
        <v>152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22.5" x14ac:dyDescent="0.25">
      <c r="A74" s="26" t="s">
        <v>153</v>
      </c>
      <c r="B74" s="17">
        <v>2220</v>
      </c>
      <c r="C74" s="15">
        <v>145960</v>
      </c>
      <c r="D74" s="22" t="str">
        <f>[1]!СумаПрописом(C74)</f>
        <v>Сто сорок п`ять тисяч дев`ятсот шiстдесят гривень 00 копiйок</v>
      </c>
      <c r="E74" s="23" t="s">
        <v>5</v>
      </c>
      <c r="F74" s="18"/>
      <c r="G74" s="19" t="s">
        <v>154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31.5" x14ac:dyDescent="0.25">
      <c r="A75" s="25" t="s">
        <v>110</v>
      </c>
      <c r="B75" s="17">
        <v>2220</v>
      </c>
      <c r="C75" s="15">
        <v>33000</v>
      </c>
      <c r="D75" s="22" t="str">
        <f>[1]!СумаПрописом(C75)</f>
        <v>Тридцять три тисячi гривень 00 копiйок</v>
      </c>
      <c r="E75" s="23" t="s">
        <v>5</v>
      </c>
      <c r="F75" s="18"/>
      <c r="G75" s="19" t="s">
        <v>155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ht="22.5" x14ac:dyDescent="0.25">
      <c r="A76" s="25" t="s">
        <v>156</v>
      </c>
      <c r="B76" s="17">
        <v>2220</v>
      </c>
      <c r="C76" s="15">
        <v>46000</v>
      </c>
      <c r="D76" s="22" t="str">
        <f>[1]!СумаПрописом(C76)</f>
        <v>Сорок шiсть тисяч гривень 00 копiйок</v>
      </c>
      <c r="E76" s="23" t="s">
        <v>5</v>
      </c>
      <c r="F76" s="18"/>
      <c r="G76" s="19" t="s">
        <v>157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ht="33.75" x14ac:dyDescent="0.25">
      <c r="A77" s="26" t="s">
        <v>158</v>
      </c>
      <c r="B77" s="17">
        <v>2220</v>
      </c>
      <c r="C77" s="15">
        <v>7000</v>
      </c>
      <c r="D77" s="22" t="str">
        <f>[1]!СумаПрописом(C77)</f>
        <v>Сiм тисяч гривень 00 копiйок</v>
      </c>
      <c r="E77" s="23" t="s">
        <v>6</v>
      </c>
      <c r="F77" s="18"/>
      <c r="G77" s="19" t="s">
        <v>159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ht="31.5" x14ac:dyDescent="0.25">
      <c r="A78" s="16" t="s">
        <v>37</v>
      </c>
      <c r="B78" s="17"/>
      <c r="C78" s="33">
        <f>SUM(C51:C77)</f>
        <v>1282620</v>
      </c>
      <c r="D78" s="34" t="str">
        <f>[1]!СумаПрописом(C78)</f>
        <v>Один мiльйон двiстi вiсiмдесят двi тисячi шiстсот двадцять гривень 00 копiйок</v>
      </c>
      <c r="E78" s="23"/>
      <c r="F78" s="18"/>
      <c r="G78" s="19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 x14ac:dyDescent="0.25">
      <c r="A79" s="16">
        <v>2230</v>
      </c>
      <c r="B79" s="17"/>
      <c r="C79" s="15"/>
      <c r="D79" s="22"/>
      <c r="E79" s="23"/>
      <c r="F79" s="18"/>
      <c r="G79" s="19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 ht="24" x14ac:dyDescent="0.25">
      <c r="A80" s="25" t="s">
        <v>160</v>
      </c>
      <c r="B80" s="17">
        <v>2230</v>
      </c>
      <c r="C80" s="15">
        <v>72800</v>
      </c>
      <c r="D80" s="22" t="str">
        <f>[1]!СумаПрописом(C80)</f>
        <v>Сiмдесят двi тисячi вiсiмсот гривень 00 копiйок</v>
      </c>
      <c r="E80" s="23" t="s">
        <v>5</v>
      </c>
      <c r="F80" s="18"/>
      <c r="G80" s="19" t="s">
        <v>49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 ht="29.25" customHeight="1" x14ac:dyDescent="0.25">
      <c r="A81" s="26" t="s">
        <v>160</v>
      </c>
      <c r="B81" s="17">
        <v>2230</v>
      </c>
      <c r="C81" s="15">
        <v>108000</v>
      </c>
      <c r="D81" s="22" t="str">
        <f>[1]!СумаПрописом(C81)</f>
        <v>Сто вiсiм тисяч гривень 00 копiйок</v>
      </c>
      <c r="E81" s="23" t="s">
        <v>5</v>
      </c>
      <c r="F81" s="18"/>
      <c r="G81" s="19" t="s">
        <v>50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 ht="21" x14ac:dyDescent="0.25">
      <c r="A82" s="16" t="s">
        <v>38</v>
      </c>
      <c r="B82" s="17"/>
      <c r="C82" s="33">
        <f>SUM(C80:C81)</f>
        <v>180800</v>
      </c>
      <c r="D82" s="34" t="str">
        <f>[1]!СумаПрописом(C82)</f>
        <v>Сто вiсiмдесят тисяч вiсiмсот гривень 00 копiйок</v>
      </c>
      <c r="E82" s="23"/>
      <c r="F82" s="18"/>
      <c r="G82" s="19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 x14ac:dyDescent="0.25">
      <c r="A83" s="16">
        <v>2240</v>
      </c>
      <c r="B83" s="17"/>
      <c r="C83" s="15"/>
      <c r="D83" s="22"/>
      <c r="E83" s="23"/>
      <c r="F83" s="18"/>
      <c r="G83" s="19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 ht="36" x14ac:dyDescent="0.25">
      <c r="A84" s="26" t="s">
        <v>169</v>
      </c>
      <c r="B84" s="17">
        <v>2240</v>
      </c>
      <c r="C84" s="15">
        <v>65000</v>
      </c>
      <c r="D84" s="22" t="str">
        <f>[1]!СумаПрописом(C84)</f>
        <v>Шiстдесят п`ять тисяч гривень 00 копiйок</v>
      </c>
      <c r="E84" s="23" t="s">
        <v>6</v>
      </c>
      <c r="F84" s="18"/>
      <c r="G84" s="19" t="s">
        <v>161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 ht="24" x14ac:dyDescent="0.25">
      <c r="A85" s="26" t="s">
        <v>170</v>
      </c>
      <c r="B85" s="17">
        <v>2240</v>
      </c>
      <c r="C85" s="15">
        <v>60000</v>
      </c>
      <c r="D85" s="22" t="str">
        <f>[1]!СумаПрописом(C85)</f>
        <v>Шiстдесят тисяч гривень 00 копiйок</v>
      </c>
      <c r="E85" s="23" t="str">
        <f>$E$80</f>
        <v>допорогова закупівля</v>
      </c>
      <c r="F85" s="18"/>
      <c r="G85" s="19" t="s">
        <v>162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 ht="36" x14ac:dyDescent="0.25">
      <c r="A86" s="26" t="s">
        <v>171</v>
      </c>
      <c r="B86" s="17">
        <v>2240</v>
      </c>
      <c r="C86" s="15">
        <v>50000</v>
      </c>
      <c r="D86" s="22" t="str">
        <f>[1]!СумаПрописом(C86)</f>
        <v>П`ятдесят тисяч гривень 00 копiйок</v>
      </c>
      <c r="E86" s="23" t="s">
        <v>6</v>
      </c>
      <c r="F86" s="18"/>
      <c r="G86" s="19" t="s">
        <v>163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 ht="42.75" customHeight="1" x14ac:dyDescent="0.25">
      <c r="A87" s="26" t="s">
        <v>172</v>
      </c>
      <c r="B87" s="17">
        <v>2240</v>
      </c>
      <c r="C87" s="15">
        <v>30000</v>
      </c>
      <c r="D87" s="22" t="str">
        <f>[1]!СумаПрописом(C87)</f>
        <v>Тридцять тисяч гривень 00 копiйок</v>
      </c>
      <c r="E87" s="23" t="s">
        <v>6</v>
      </c>
      <c r="F87" s="18"/>
      <c r="G87" s="19" t="s">
        <v>164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 ht="33.75" x14ac:dyDescent="0.25">
      <c r="A88" s="26" t="s">
        <v>173</v>
      </c>
      <c r="B88" s="17">
        <v>2240</v>
      </c>
      <c r="C88" s="15">
        <v>40000</v>
      </c>
      <c r="D88" s="22" t="str">
        <f>[1]!СумаПрописом(C88)</f>
        <v>Сорок тисяч гривень 00 копiйок</v>
      </c>
      <c r="E88" s="23" t="s">
        <v>6</v>
      </c>
      <c r="F88" s="18"/>
      <c r="G88" s="19" t="s">
        <v>165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 ht="33.75" x14ac:dyDescent="0.25">
      <c r="A89" s="26" t="s">
        <v>174</v>
      </c>
      <c r="B89" s="17">
        <v>2240</v>
      </c>
      <c r="C89" s="15">
        <v>15000</v>
      </c>
      <c r="D89" s="22" t="str">
        <f>[1]!СумаПрописом(C89)</f>
        <v>П`ятнадцять тисяч гривень 00 копiйок</v>
      </c>
      <c r="E89" s="23" t="s">
        <v>6</v>
      </c>
      <c r="F89" s="18"/>
      <c r="G89" s="19" t="s">
        <v>166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 ht="33.75" x14ac:dyDescent="0.25">
      <c r="A90" s="26" t="s">
        <v>175</v>
      </c>
      <c r="B90" s="17">
        <v>2240</v>
      </c>
      <c r="C90" s="15">
        <v>49906</v>
      </c>
      <c r="D90" s="22" t="str">
        <f>[1]!СумаПрописом(C90)</f>
        <v>Сорок дев`ять тисяч дев`ятсот шiсть гривень 00 копiйок</v>
      </c>
      <c r="E90" s="23" t="s">
        <v>6</v>
      </c>
      <c r="F90" s="18"/>
      <c r="G90" s="19" t="s">
        <v>167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 ht="24" customHeight="1" x14ac:dyDescent="0.25">
      <c r="A91" s="26" t="s">
        <v>176</v>
      </c>
      <c r="B91" s="17">
        <v>2240</v>
      </c>
      <c r="C91" s="15">
        <v>12000</v>
      </c>
      <c r="D91" s="22" t="str">
        <f>[1]!СумаПрописом(C91)</f>
        <v>Дванадцять тисяч гривень 00 копiйок</v>
      </c>
      <c r="E91" s="23"/>
      <c r="F91" s="18"/>
      <c r="G91" s="19" t="s">
        <v>168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 ht="33.75" x14ac:dyDescent="0.25">
      <c r="A92" s="36" t="s">
        <v>177</v>
      </c>
      <c r="B92" s="17">
        <v>2240</v>
      </c>
      <c r="C92" s="15">
        <v>35000</v>
      </c>
      <c r="D92" s="22" t="str">
        <f>[1]!СумаПрописом(C92)</f>
        <v>Тридцять п`ять тисяч гривень 00 копiйок</v>
      </c>
      <c r="E92" s="23" t="s">
        <v>6</v>
      </c>
      <c r="F92" s="18"/>
      <c r="G92" s="19" t="s">
        <v>178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 ht="33.75" x14ac:dyDescent="0.25">
      <c r="A93" s="36" t="s">
        <v>204</v>
      </c>
      <c r="B93" s="17">
        <v>2240</v>
      </c>
      <c r="C93" s="49">
        <v>45000</v>
      </c>
      <c r="D93" s="22" t="str">
        <f>[1]!СумаПрописом(C93)</f>
        <v>Сорок п`ять тисяч гривень 00 копiйок</v>
      </c>
      <c r="E93" s="23" t="s">
        <v>6</v>
      </c>
      <c r="F93" s="18"/>
      <c r="G93" s="19" t="s">
        <v>205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 ht="33" customHeight="1" x14ac:dyDescent="0.25">
      <c r="A94" s="26" t="s">
        <v>179</v>
      </c>
      <c r="B94" s="17">
        <v>2240</v>
      </c>
      <c r="C94" s="15">
        <v>48000</v>
      </c>
      <c r="D94" s="22" t="str">
        <f>[1]!СумаПрописом(C94)</f>
        <v>Сорок вiсiм тисяч гривень 00 копiйок</v>
      </c>
      <c r="E94" s="27" t="s">
        <v>6</v>
      </c>
      <c r="F94" s="18"/>
      <c r="G94" s="19" t="s">
        <v>180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 ht="84" customHeight="1" x14ac:dyDescent="0.25">
      <c r="A95" s="26" t="s">
        <v>181</v>
      </c>
      <c r="B95" s="17">
        <v>2240</v>
      </c>
      <c r="C95" s="49">
        <f>120000-45000</f>
        <v>75000</v>
      </c>
      <c r="D95" s="22" t="str">
        <f>[1]!СумаПрописом(C95)</f>
        <v>Сiмдесят п`ять тисяч гривень 00 копiйок</v>
      </c>
      <c r="E95" s="27" t="s">
        <v>6</v>
      </c>
      <c r="F95" s="18"/>
      <c r="G95" s="19" t="s">
        <v>182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 ht="45.75" customHeight="1" x14ac:dyDescent="0.25">
      <c r="A96" s="26" t="s">
        <v>188</v>
      </c>
      <c r="B96" s="17">
        <v>2240</v>
      </c>
      <c r="C96" s="15">
        <v>75500</v>
      </c>
      <c r="D96" s="22" t="str">
        <f>[1]!СумаПрописом(C96)</f>
        <v>Сiмдесят п`ять тисяч п`ятсот гривень 00 копiйок</v>
      </c>
      <c r="E96" s="27" t="s">
        <v>6</v>
      </c>
      <c r="F96" s="18"/>
      <c r="G96" s="19" t="s">
        <v>183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 ht="45.75" customHeight="1" x14ac:dyDescent="0.25">
      <c r="A97" s="26" t="s">
        <v>189</v>
      </c>
      <c r="B97" s="17">
        <v>2240</v>
      </c>
      <c r="C97" s="15">
        <v>95000</v>
      </c>
      <c r="D97" s="22" t="str">
        <f>[1]!СумаПрописом(C97)</f>
        <v>Дев`яносто п`ять тисяч гривень 00 копiйок</v>
      </c>
      <c r="E97" s="23" t="s">
        <v>5</v>
      </c>
      <c r="F97" s="18"/>
      <c r="G97" s="19" t="s">
        <v>184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 ht="31.5" x14ac:dyDescent="0.25">
      <c r="A98" s="16" t="s">
        <v>42</v>
      </c>
      <c r="B98" s="17"/>
      <c r="C98" s="33">
        <f>SUM(C84:C97)</f>
        <v>695406</v>
      </c>
      <c r="D98" s="40" t="str">
        <f>[1]!СумаПрописом(C98)</f>
        <v>Шiстсот дев`яносто п`ять тисяч чотириста шiсть гривень 00 копiйок</v>
      </c>
      <c r="E98" s="23"/>
      <c r="F98" s="18"/>
      <c r="G98" s="19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 x14ac:dyDescent="0.25">
      <c r="A99" s="16">
        <v>2250</v>
      </c>
      <c r="B99" s="17"/>
      <c r="C99" s="15"/>
      <c r="D99" s="22"/>
      <c r="E99" s="23"/>
      <c r="F99" s="18"/>
      <c r="G99" s="19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 ht="42.75" customHeight="1" x14ac:dyDescent="0.25">
      <c r="A100" s="26" t="s">
        <v>18</v>
      </c>
      <c r="B100" s="17">
        <v>2250</v>
      </c>
      <c r="C100" s="15">
        <v>27720</v>
      </c>
      <c r="D100" s="22" t="str">
        <f>[1]!СумаПрописом(C100)</f>
        <v>Двадцять сiм тисяч сiмсот двадцять гривень 00 копiйок</v>
      </c>
      <c r="E100" s="23" t="s">
        <v>6</v>
      </c>
      <c r="F100" s="18"/>
      <c r="G100" s="19" t="s">
        <v>185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 ht="21" x14ac:dyDescent="0.25">
      <c r="A101" s="16" t="s">
        <v>43</v>
      </c>
      <c r="B101" s="17"/>
      <c r="C101" s="33">
        <f>SUM(C100)</f>
        <v>27720</v>
      </c>
      <c r="D101" s="34" t="str">
        <f>[1]!СумаПрописом(C101)</f>
        <v>Двадцять сiм тисяч сiмсот двадцять гривень 00 копiйок</v>
      </c>
      <c r="E101" s="23"/>
      <c r="F101" s="18"/>
      <c r="G101" s="19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 x14ac:dyDescent="0.25">
      <c r="A102" s="16">
        <v>2272</v>
      </c>
      <c r="B102" s="17"/>
      <c r="C102" s="15"/>
      <c r="D102" s="22"/>
      <c r="E102" s="23"/>
      <c r="F102" s="18"/>
      <c r="G102" s="19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 ht="30.75" customHeight="1" x14ac:dyDescent="0.25">
      <c r="A103" s="26" t="s">
        <v>41</v>
      </c>
      <c r="B103" s="17">
        <v>2274</v>
      </c>
      <c r="C103" s="15">
        <v>128265</v>
      </c>
      <c r="D103" s="22" t="str">
        <f>[1]!СумаПрописом(C103)</f>
        <v>Сто двадцять вiсiм тисяч двiстi шiстдесят п`ять гривень 00 копiйок</v>
      </c>
      <c r="E103" s="23" t="s">
        <v>6</v>
      </c>
      <c r="F103" s="18"/>
      <c r="G103" s="19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 ht="31.5" x14ac:dyDescent="0.25">
      <c r="A104" s="16" t="s">
        <v>44</v>
      </c>
      <c r="B104" s="17"/>
      <c r="C104" s="33">
        <f>SUM(C103)</f>
        <v>128265</v>
      </c>
      <c r="D104" s="34" t="str">
        <f>[1]!СумаПрописом(C104)</f>
        <v>Сто двадцять вiсiм тисяч двiстi шiстдесят п`ять гривень 00 копiйок</v>
      </c>
      <c r="E104" s="23"/>
      <c r="F104" s="18"/>
      <c r="G104" s="19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 x14ac:dyDescent="0.25">
      <c r="A105" s="16">
        <v>2282</v>
      </c>
      <c r="B105" s="17"/>
      <c r="C105" s="15"/>
      <c r="D105" s="22"/>
      <c r="E105" s="23"/>
      <c r="F105" s="18"/>
      <c r="G105" s="19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 ht="52.5" customHeight="1" x14ac:dyDescent="0.25">
      <c r="A106" s="26" t="s">
        <v>187</v>
      </c>
      <c r="B106" s="17">
        <v>2282</v>
      </c>
      <c r="C106" s="15">
        <v>4005</v>
      </c>
      <c r="D106" s="22" t="str">
        <f>[1]!СумаПрописом(C106)</f>
        <v>Чотири тисячi п`ять гривень 00 копiйок</v>
      </c>
      <c r="E106" s="27" t="s">
        <v>6</v>
      </c>
      <c r="F106" s="18"/>
      <c r="G106" s="19" t="s">
        <v>186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 ht="39" customHeight="1" x14ac:dyDescent="0.25">
      <c r="A107" s="26" t="s">
        <v>19</v>
      </c>
      <c r="B107" s="17">
        <v>2282</v>
      </c>
      <c r="C107" s="15">
        <v>6580</v>
      </c>
      <c r="D107" s="22" t="str">
        <f>[1]!СумаПрописом(C107)</f>
        <v>Шiсть тисяч п`ятсот вiсiмдесят гривень 00 копiйок</v>
      </c>
      <c r="E107" s="27" t="s">
        <v>6</v>
      </c>
      <c r="F107" s="18"/>
      <c r="G107" s="19" t="s">
        <v>190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 ht="21" x14ac:dyDescent="0.25">
      <c r="A108" s="16" t="s">
        <v>39</v>
      </c>
      <c r="B108" s="17"/>
      <c r="C108" s="33">
        <f>SUM(C106:C107)</f>
        <v>10585</v>
      </c>
      <c r="D108" s="34" t="str">
        <f>[1]!СумаПрописом(C108)</f>
        <v>Десять тисяч п`ятсот вiсiмдесят п`ять гривень 00 копiйок</v>
      </c>
      <c r="E108" s="23"/>
      <c r="F108" s="18"/>
      <c r="G108" s="19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 x14ac:dyDescent="0.25">
      <c r="A109" s="16">
        <v>2730</v>
      </c>
      <c r="B109" s="17"/>
      <c r="C109" s="15"/>
      <c r="D109" s="22"/>
      <c r="E109" s="23"/>
      <c r="F109" s="18"/>
      <c r="G109" s="19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 ht="39" customHeight="1" x14ac:dyDescent="0.25">
      <c r="A110" s="26" t="s">
        <v>35</v>
      </c>
      <c r="B110" s="17">
        <v>2730</v>
      </c>
      <c r="C110" s="15">
        <v>10000</v>
      </c>
      <c r="D110" s="22" t="str">
        <f>[1]!СумаПрописом(C110)</f>
        <v>Десять тисяч гривень 00 копiйок</v>
      </c>
      <c r="E110" s="27" t="s">
        <v>6</v>
      </c>
      <c r="F110" s="18"/>
      <c r="G110" s="19" t="s">
        <v>26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 ht="48.75" customHeight="1" x14ac:dyDescent="0.25">
      <c r="A111" s="26" t="s">
        <v>28</v>
      </c>
      <c r="B111" s="17">
        <v>2730</v>
      </c>
      <c r="C111" s="15">
        <v>4000</v>
      </c>
      <c r="D111" s="22" t="str">
        <f>[1]!СумаПрописом(C111)</f>
        <v>Чотири тисячi гривень 00 копiйок</v>
      </c>
      <c r="E111" s="27" t="s">
        <v>6</v>
      </c>
      <c r="F111" s="18"/>
      <c r="G111" s="19" t="s">
        <v>26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 ht="51.75" customHeight="1" x14ac:dyDescent="0.25">
      <c r="A112" s="26" t="s">
        <v>30</v>
      </c>
      <c r="B112" s="17">
        <v>2730</v>
      </c>
      <c r="C112" s="15">
        <v>3000</v>
      </c>
      <c r="D112" s="22" t="str">
        <f>[1]!СумаПрописом(C112)</f>
        <v>Три тисячi гривень 00 копiйок</v>
      </c>
      <c r="E112" s="27" t="s">
        <v>6</v>
      </c>
      <c r="F112" s="18"/>
      <c r="G112" s="19" t="s">
        <v>26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 ht="51.75" customHeight="1" x14ac:dyDescent="0.25">
      <c r="A113" s="26" t="s">
        <v>29</v>
      </c>
      <c r="B113" s="17">
        <v>2730</v>
      </c>
      <c r="C113" s="15">
        <v>7000</v>
      </c>
      <c r="D113" s="22" t="str">
        <f>[1]!СумаПрописом(C113)</f>
        <v>Сiм тисяч гривень 00 копiйок</v>
      </c>
      <c r="E113" s="27" t="s">
        <v>6</v>
      </c>
      <c r="F113" s="18"/>
      <c r="G113" s="19" t="s">
        <v>26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 ht="48" customHeight="1" x14ac:dyDescent="0.25">
      <c r="A114" s="26" t="s">
        <v>31</v>
      </c>
      <c r="B114" s="17">
        <v>2730</v>
      </c>
      <c r="C114" s="15">
        <v>6000</v>
      </c>
      <c r="D114" s="22" t="str">
        <f>[1]!СумаПрописом(C114)</f>
        <v>Шiсть тисяч гривень 00 копiйок</v>
      </c>
      <c r="E114" s="27" t="s">
        <v>6</v>
      </c>
      <c r="F114" s="18"/>
      <c r="G114" s="19" t="s">
        <v>26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 ht="54" customHeight="1" x14ac:dyDescent="0.25">
      <c r="A115" s="26" t="s">
        <v>33</v>
      </c>
      <c r="B115" s="17">
        <v>2730</v>
      </c>
      <c r="C115" s="15">
        <v>14500</v>
      </c>
      <c r="D115" s="22" t="str">
        <f>[1]!СумаПрописом(C115)</f>
        <v>Чотирнадцять тисяч п`ятсот гривень 00 копiйок</v>
      </c>
      <c r="E115" s="27" t="s">
        <v>6</v>
      </c>
      <c r="F115" s="18"/>
      <c r="G115" s="19" t="s">
        <v>26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 ht="49.5" customHeight="1" x14ac:dyDescent="0.25">
      <c r="A116" s="26" t="s">
        <v>27</v>
      </c>
      <c r="B116" s="17">
        <v>2730</v>
      </c>
      <c r="C116" s="15">
        <v>6500</v>
      </c>
      <c r="D116" s="22" t="str">
        <f>[1]!СумаПрописом(C116)</f>
        <v>Шiсть тисяч п`ятсот гривень 00 копiйок</v>
      </c>
      <c r="E116" s="27" t="s">
        <v>6</v>
      </c>
      <c r="F116" s="18"/>
      <c r="G116" s="19" t="s">
        <v>26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 ht="23.25" customHeight="1" x14ac:dyDescent="0.25">
      <c r="A117" s="26" t="s">
        <v>32</v>
      </c>
      <c r="B117" s="17">
        <v>2730</v>
      </c>
      <c r="C117" s="15">
        <v>5000</v>
      </c>
      <c r="D117" s="22" t="str">
        <f>[1]!СумаПрописом(C117)</f>
        <v>П`ять тисяч гривень 00 копiйок</v>
      </c>
      <c r="E117" s="27" t="s">
        <v>6</v>
      </c>
      <c r="F117" s="18"/>
      <c r="G117" s="19" t="s">
        <v>26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 ht="23.25" customHeight="1" x14ac:dyDescent="0.25">
      <c r="A118" s="26" t="s">
        <v>34</v>
      </c>
      <c r="B118" s="17">
        <v>2730</v>
      </c>
      <c r="C118" s="15">
        <v>4000</v>
      </c>
      <c r="D118" s="22" t="str">
        <f>[1]!СумаПрописом(C118)</f>
        <v>Чотири тисячi гривень 00 копiйок</v>
      </c>
      <c r="E118" s="27" t="s">
        <v>6</v>
      </c>
      <c r="F118" s="18"/>
      <c r="G118" s="19" t="s">
        <v>26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 ht="23.25" customHeight="1" x14ac:dyDescent="0.25">
      <c r="A119" s="16" t="s">
        <v>40</v>
      </c>
      <c r="B119" s="17"/>
      <c r="C119" s="33">
        <f>SUM(C110:C118)</f>
        <v>60000</v>
      </c>
      <c r="D119" s="34" t="str">
        <f>[1]!СумаПрописом(C119)</f>
        <v>Шiстдесят тисяч гривень 00 копiйок</v>
      </c>
      <c r="E119" s="27"/>
      <c r="F119" s="18"/>
      <c r="G119" s="19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 ht="23.25" customHeight="1" x14ac:dyDescent="0.25">
      <c r="A120" s="16">
        <v>3310</v>
      </c>
      <c r="B120" s="17"/>
      <c r="C120" s="33"/>
      <c r="D120" s="34"/>
      <c r="E120" s="27"/>
      <c r="F120" s="18"/>
      <c r="G120" s="19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 ht="23.25" customHeight="1" x14ac:dyDescent="0.25">
      <c r="A121" s="17" t="s">
        <v>47</v>
      </c>
      <c r="B121" s="17">
        <v>3110</v>
      </c>
      <c r="C121" s="15">
        <v>95000</v>
      </c>
      <c r="D121" s="22" t="str">
        <f>[1]!СумаПрописом(C121)</f>
        <v>Дев`яносто п`ять тисяч гривень 00 копiйок</v>
      </c>
      <c r="E121" s="27" t="str">
        <f>$E$118</f>
        <v>без використання електронної системи</v>
      </c>
      <c r="F121" s="18"/>
      <c r="G121" s="19" t="s">
        <v>191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 ht="23.25" customHeight="1" x14ac:dyDescent="0.25">
      <c r="A122" s="17" t="s">
        <v>193</v>
      </c>
      <c r="B122" s="17">
        <v>3110</v>
      </c>
      <c r="C122" s="15">
        <v>39000</v>
      </c>
      <c r="D122" s="22" t="str">
        <f>[1]!СумаПрописом(C122)</f>
        <v>Тридцять дев`ять тисяч гривень 00 копiйок</v>
      </c>
      <c r="E122" s="27" t="str">
        <f>$E$118</f>
        <v>без використання електронної системи</v>
      </c>
      <c r="F122" s="18"/>
      <c r="G122" s="19" t="s">
        <v>194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 x14ac:dyDescent="0.25">
      <c r="A123" s="16" t="s">
        <v>195</v>
      </c>
      <c r="B123" s="17"/>
      <c r="C123" s="33">
        <f>SUM(C121:C122)</f>
        <v>134000</v>
      </c>
      <c r="D123" s="34"/>
      <c r="E123" s="27"/>
      <c r="F123" s="18"/>
      <c r="G123" s="19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 x14ac:dyDescent="0.25">
      <c r="A124" s="42"/>
      <c r="B124" s="43"/>
      <c r="C124" s="44"/>
      <c r="D124" s="45"/>
      <c r="E124" s="46"/>
      <c r="F124" s="47"/>
      <c r="G124" s="48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 x14ac:dyDescent="0.25">
      <c r="A125" s="10"/>
      <c r="B125" s="11"/>
      <c r="C125" s="12"/>
      <c r="D125" s="12"/>
      <c r="E125" s="11"/>
      <c r="F125" s="11"/>
      <c r="G125" s="1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 x14ac:dyDescent="0.25">
      <c r="A126" s="7" t="s">
        <v>21</v>
      </c>
      <c r="B126" s="8"/>
      <c r="C126" s="53" t="s">
        <v>20</v>
      </c>
      <c r="D126" s="53"/>
      <c r="E126" s="8"/>
      <c r="F126" s="8"/>
      <c r="G126" s="8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 x14ac:dyDescent="0.25">
      <c r="A127" s="7"/>
      <c r="B127" s="8"/>
      <c r="C127" s="9"/>
      <c r="D127" s="9"/>
      <c r="E127" s="8"/>
      <c r="F127" s="8"/>
      <c r="G127" s="8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 x14ac:dyDescent="0.25">
      <c r="A128" s="7"/>
      <c r="B128" s="8"/>
      <c r="C128" s="9"/>
      <c r="D128" s="9"/>
      <c r="E128" s="8"/>
      <c r="F128" s="8"/>
      <c r="G128" s="8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 x14ac:dyDescent="0.25">
      <c r="A129" s="7"/>
      <c r="B129" s="8"/>
      <c r="C129" s="9"/>
      <c r="D129" s="9"/>
      <c r="E129" s="8"/>
      <c r="F129" s="8"/>
      <c r="G129" s="8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 x14ac:dyDescent="0.25">
      <c r="A130" s="7"/>
      <c r="B130" s="8"/>
      <c r="C130" s="9"/>
      <c r="D130" s="9"/>
      <c r="E130" s="8"/>
      <c r="F130" s="8"/>
      <c r="G130" s="8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 x14ac:dyDescent="0.25">
      <c r="A131" s="7"/>
      <c r="B131" s="8"/>
      <c r="C131" s="9"/>
      <c r="D131" s="9"/>
      <c r="E131" s="8"/>
      <c r="F131" s="8"/>
      <c r="G131" s="8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 x14ac:dyDescent="0.25">
      <c r="A132" s="7"/>
      <c r="B132" s="8"/>
      <c r="C132" s="9"/>
      <c r="D132" s="9"/>
      <c r="E132" s="8"/>
      <c r="F132" s="8"/>
      <c r="G132" s="8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 x14ac:dyDescent="0.25">
      <c r="A133" s="7"/>
      <c r="B133" s="8"/>
      <c r="C133" s="9"/>
      <c r="D133" s="9"/>
      <c r="E133" s="8"/>
      <c r="F133" s="8"/>
      <c r="G133" s="8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 x14ac:dyDescent="0.25">
      <c r="A134" s="7"/>
      <c r="B134" s="8"/>
      <c r="C134" s="9"/>
      <c r="D134" s="9"/>
      <c r="E134" s="8"/>
      <c r="F134" s="8"/>
      <c r="G134" s="8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 x14ac:dyDescent="0.25">
      <c r="A135" s="7"/>
      <c r="B135" s="8"/>
      <c r="C135" s="9"/>
      <c r="D135" s="9"/>
      <c r="E135" s="8"/>
      <c r="F135" s="8"/>
      <c r="G135" s="8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 x14ac:dyDescent="0.25">
      <c r="A136" s="7"/>
      <c r="B136" s="8"/>
      <c r="C136" s="9"/>
      <c r="D136" s="9"/>
      <c r="E136" s="8"/>
      <c r="F136" s="8"/>
      <c r="G136" s="8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 x14ac:dyDescent="0.25">
      <c r="A137" s="7"/>
      <c r="B137" s="8"/>
      <c r="C137" s="9"/>
      <c r="D137" s="9"/>
      <c r="E137" s="8"/>
      <c r="F137" s="8"/>
      <c r="G137" s="8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 x14ac:dyDescent="0.25">
      <c r="A138" s="7"/>
      <c r="B138" s="8"/>
      <c r="C138" s="9"/>
      <c r="D138" s="9"/>
      <c r="E138" s="8"/>
      <c r="F138" s="8"/>
      <c r="G138" s="8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 x14ac:dyDescent="0.25">
      <c r="A139" s="7"/>
      <c r="B139" s="8"/>
      <c r="C139" s="9"/>
      <c r="D139" s="9"/>
      <c r="E139" s="8"/>
      <c r="F139" s="8"/>
      <c r="G139" s="8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 x14ac:dyDescent="0.25">
      <c r="A140" s="7"/>
      <c r="B140" s="8"/>
      <c r="C140" s="9"/>
      <c r="D140" s="9"/>
      <c r="E140" s="8"/>
      <c r="F140" s="8"/>
      <c r="G140" s="8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 x14ac:dyDescent="0.25">
      <c r="A141" s="7"/>
      <c r="B141" s="8"/>
      <c r="C141" s="9"/>
      <c r="D141" s="9"/>
      <c r="E141" s="8"/>
      <c r="F141" s="8"/>
      <c r="G141" s="8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 x14ac:dyDescent="0.25">
      <c r="A142" s="7"/>
      <c r="B142" s="8"/>
      <c r="C142" s="9"/>
      <c r="D142" s="9"/>
      <c r="E142" s="8"/>
      <c r="F142" s="8"/>
      <c r="G142" s="8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 x14ac:dyDescent="0.25">
      <c r="A143" s="7"/>
      <c r="B143" s="8"/>
      <c r="C143" s="9"/>
      <c r="D143" s="9"/>
      <c r="E143" s="8"/>
      <c r="F143" s="8"/>
      <c r="G143" s="8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 x14ac:dyDescent="0.25">
      <c r="A144" s="7"/>
      <c r="B144" s="8"/>
      <c r="C144" s="9"/>
      <c r="D144" s="9"/>
      <c r="E144" s="8"/>
      <c r="F144" s="8"/>
      <c r="G144" s="8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 x14ac:dyDescent="0.25">
      <c r="A145" s="7"/>
      <c r="B145" s="8"/>
      <c r="C145" s="9"/>
      <c r="D145" s="9"/>
      <c r="E145" s="8"/>
      <c r="F145" s="8"/>
      <c r="G145" s="8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 x14ac:dyDescent="0.25">
      <c r="A146" s="7"/>
      <c r="B146" s="8"/>
      <c r="C146" s="9"/>
      <c r="D146" s="9"/>
      <c r="E146" s="8"/>
      <c r="F146" s="8"/>
      <c r="G146" s="8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 x14ac:dyDescent="0.25">
      <c r="A147" s="7"/>
      <c r="B147" s="8"/>
      <c r="C147" s="9"/>
      <c r="D147" s="9"/>
      <c r="E147" s="8"/>
      <c r="F147" s="8"/>
      <c r="G147" s="8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 x14ac:dyDescent="0.25">
      <c r="A148" s="7"/>
      <c r="B148" s="8"/>
      <c r="C148" s="9"/>
      <c r="D148" s="9"/>
      <c r="E148" s="8"/>
      <c r="F148" s="8"/>
      <c r="G148" s="8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 x14ac:dyDescent="0.25">
      <c r="A149" s="7"/>
      <c r="B149" s="8"/>
      <c r="C149" s="9"/>
      <c r="D149" s="9"/>
      <c r="E149" s="8"/>
      <c r="F149" s="8"/>
      <c r="G149" s="8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 x14ac:dyDescent="0.25">
      <c r="A150" s="7"/>
      <c r="B150" s="8"/>
      <c r="C150" s="9"/>
      <c r="D150" s="9"/>
      <c r="E150" s="8"/>
      <c r="F150" s="8"/>
      <c r="G150" s="8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 x14ac:dyDescent="0.25">
      <c r="A151" s="7"/>
      <c r="B151" s="8"/>
      <c r="C151" s="9"/>
      <c r="D151" s="9"/>
      <c r="E151" s="8"/>
      <c r="F151" s="8"/>
      <c r="G151" s="8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 x14ac:dyDescent="0.25">
      <c r="A152" s="7"/>
      <c r="B152" s="8"/>
      <c r="C152" s="9"/>
      <c r="D152" s="9"/>
      <c r="E152" s="8"/>
      <c r="F152" s="8"/>
      <c r="G152" s="8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 x14ac:dyDescent="0.25">
      <c r="A153" s="7"/>
      <c r="B153" s="8"/>
      <c r="C153" s="9"/>
      <c r="D153" s="9"/>
      <c r="E153" s="8"/>
      <c r="F153" s="8"/>
      <c r="G153" s="8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 x14ac:dyDescent="0.25">
      <c r="A154" s="7"/>
      <c r="B154" s="8"/>
      <c r="C154" s="9"/>
      <c r="D154" s="9"/>
      <c r="E154" s="8"/>
      <c r="F154" s="8"/>
      <c r="G154" s="8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 x14ac:dyDescent="0.25">
      <c r="A155" s="7"/>
      <c r="B155" s="8"/>
      <c r="C155" s="9"/>
      <c r="D155" s="9"/>
      <c r="E155" s="8"/>
      <c r="F155" s="8"/>
      <c r="G155" s="8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 x14ac:dyDescent="0.25">
      <c r="A156" s="7"/>
      <c r="B156" s="8"/>
      <c r="C156" s="9"/>
      <c r="D156" s="9"/>
      <c r="E156" s="8"/>
      <c r="F156" s="8"/>
      <c r="G156" s="8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 x14ac:dyDescent="0.25">
      <c r="A157" s="7"/>
      <c r="B157" s="8"/>
      <c r="C157" s="9"/>
      <c r="D157" s="9"/>
      <c r="E157" s="8"/>
      <c r="F157" s="8"/>
      <c r="G157" s="8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 x14ac:dyDescent="0.25">
      <c r="A158" s="7"/>
      <c r="B158" s="8"/>
      <c r="C158" s="9"/>
      <c r="D158" s="9"/>
      <c r="E158" s="8"/>
      <c r="F158" s="8"/>
      <c r="G158" s="8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 x14ac:dyDescent="0.25">
      <c r="A159" s="7"/>
      <c r="B159" s="8"/>
      <c r="C159" s="9"/>
      <c r="D159" s="9"/>
      <c r="E159" s="8"/>
      <c r="F159" s="8"/>
      <c r="G159" s="8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 x14ac:dyDescent="0.25">
      <c r="A160" s="7"/>
      <c r="B160" s="8"/>
      <c r="C160" s="9"/>
      <c r="D160" s="9"/>
      <c r="E160" s="8"/>
      <c r="F160" s="8"/>
      <c r="G160" s="8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 x14ac:dyDescent="0.25">
      <c r="A161" s="7"/>
      <c r="B161" s="8"/>
      <c r="C161" s="9"/>
      <c r="D161" s="9"/>
      <c r="E161" s="8"/>
      <c r="F161" s="8"/>
      <c r="G161" s="8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 x14ac:dyDescent="0.25">
      <c r="A162" s="7"/>
      <c r="B162" s="8"/>
      <c r="C162" s="9"/>
      <c r="D162" s="9"/>
      <c r="E162" s="8"/>
      <c r="F162" s="8"/>
      <c r="G162" s="8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 x14ac:dyDescent="0.25">
      <c r="A163" s="7"/>
      <c r="B163" s="8"/>
      <c r="C163" s="9"/>
      <c r="D163" s="9"/>
      <c r="E163" s="8"/>
      <c r="F163" s="8"/>
      <c r="G163" s="8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 x14ac:dyDescent="0.25">
      <c r="A164" s="7"/>
      <c r="B164" s="8"/>
      <c r="C164" s="9"/>
      <c r="D164" s="9"/>
      <c r="E164" s="8"/>
      <c r="F164" s="8"/>
      <c r="G164" s="8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 x14ac:dyDescent="0.25">
      <c r="A165" s="7"/>
      <c r="B165" s="8"/>
      <c r="C165" s="9"/>
      <c r="D165" s="9"/>
      <c r="E165" s="8"/>
      <c r="F165" s="8"/>
      <c r="G165" s="8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 x14ac:dyDescent="0.25">
      <c r="A166" s="7"/>
      <c r="B166" s="8"/>
      <c r="C166" s="9"/>
      <c r="D166" s="9"/>
      <c r="E166" s="8"/>
      <c r="F166" s="8"/>
      <c r="G166" s="8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 x14ac:dyDescent="0.25">
      <c r="A167" s="7"/>
      <c r="B167" s="8"/>
      <c r="C167" s="9"/>
      <c r="D167" s="9"/>
      <c r="E167" s="8"/>
      <c r="F167" s="8"/>
      <c r="G167" s="8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 x14ac:dyDescent="0.25">
      <c r="A168" s="4"/>
      <c r="B168" s="5"/>
      <c r="C168" s="6"/>
      <c r="D168" s="6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 x14ac:dyDescent="0.25">
      <c r="A169" s="4"/>
      <c r="B169" s="5"/>
      <c r="C169" s="6"/>
      <c r="D169" s="6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 x14ac:dyDescent="0.25">
      <c r="C170" s="3"/>
      <c r="D170" s="3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 x14ac:dyDescent="0.25">
      <c r="C171" s="3"/>
      <c r="D171" s="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 x14ac:dyDescent="0.25">
      <c r="C172" s="3"/>
      <c r="D172" s="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 x14ac:dyDescent="0.25">
      <c r="C173" s="3"/>
      <c r="D173" s="3"/>
    </row>
    <row r="174" spans="1:18" x14ac:dyDescent="0.25">
      <c r="C174" s="3"/>
      <c r="D174" s="3"/>
    </row>
    <row r="175" spans="1:18" x14ac:dyDescent="0.25">
      <c r="C175" s="3"/>
      <c r="D175" s="3"/>
    </row>
  </sheetData>
  <mergeCells count="8">
    <mergeCell ref="C7:D7"/>
    <mergeCell ref="C126:D126"/>
    <mergeCell ref="A1:G1"/>
    <mergeCell ref="A2:G2"/>
    <mergeCell ref="A3:G3"/>
    <mergeCell ref="A4:G4"/>
    <mergeCell ref="B5:E5"/>
    <mergeCell ref="C6:D6"/>
  </mergeCells>
  <pageMargins left="0.39370078740157483" right="0.39370078740157483" top="0.39370078740157483" bottom="0.39370078740157483" header="0.31496062992125984" footer="0.31496062992125984"/>
  <pageSetup paperSize="9" scale="64" fitToHeight="0" orientation="landscape" horizontalDpi="180" verticalDpi="180" r:id="rId1"/>
  <rowBreaks count="3" manualBreakCount="3">
    <brk id="49" max="16383" man="1"/>
    <brk id="80" max="7" man="1"/>
    <brk id="10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28.02.2018</vt:lpstr>
      <vt:lpstr>31.01.2018</vt:lpstr>
      <vt:lpstr>'28.02.2018'!Заголовки_для_печати</vt:lpstr>
      <vt:lpstr>'31.01.2018'!Заголовки_для_печати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2018-02-26T13:36:51Z</dcterms:modified>
</cp:coreProperties>
</file>