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75" yWindow="165" windowWidth="15480" windowHeight="10380"/>
  </bookViews>
  <sheets>
    <sheet name="дод.1" sheetId="13" r:id="rId1"/>
  </sheets>
  <definedNames>
    <definedName name="_xlnm.Print_Titles" localSheetId="0">дод.1!$11:$12</definedName>
    <definedName name="_xlnm.Print_Area" localSheetId="0">дод.1!$A$1:$F$174</definedName>
  </definedNames>
  <calcPr calcId="125725" fullCalcOnLoad="1"/>
</workbook>
</file>

<file path=xl/calcChain.xml><?xml version="1.0" encoding="utf-8"?>
<calcChain xmlns="http://schemas.openxmlformats.org/spreadsheetml/2006/main">
  <c r="D125" i="13"/>
  <c r="D124"/>
  <c r="C124"/>
  <c r="C125"/>
  <c r="D154"/>
  <c r="D18"/>
  <c r="D17"/>
  <c r="D67"/>
  <c r="D65"/>
  <c r="C65"/>
  <c r="D68"/>
  <c r="D69"/>
  <c r="D63"/>
  <c r="D62"/>
  <c r="D22"/>
  <c r="D118"/>
  <c r="D117"/>
  <c r="D32"/>
  <c r="F161"/>
  <c r="E161"/>
  <c r="E152"/>
  <c r="E123"/>
  <c r="E108"/>
  <c r="E107"/>
  <c r="E172"/>
  <c r="F152"/>
  <c r="G152"/>
  <c r="H152"/>
  <c r="C164"/>
  <c r="C163"/>
  <c r="D161"/>
  <c r="D152"/>
  <c r="D126"/>
  <c r="C160"/>
  <c r="C159"/>
  <c r="C158"/>
  <c r="D156"/>
  <c r="C103"/>
  <c r="C102"/>
  <c r="C101"/>
  <c r="E102"/>
  <c r="E101"/>
  <c r="C100"/>
  <c r="C96"/>
  <c r="C95"/>
  <c r="E96"/>
  <c r="G44"/>
  <c r="G40"/>
  <c r="I40"/>
  <c r="G36"/>
  <c r="D21"/>
  <c r="C128"/>
  <c r="C32"/>
  <c r="C33"/>
  <c r="D31"/>
  <c r="C31"/>
  <c r="D109"/>
  <c r="E91"/>
  <c r="E104"/>
  <c r="D91"/>
  <c r="C91"/>
  <c r="C90"/>
  <c r="C93"/>
  <c r="C67"/>
  <c r="C68"/>
  <c r="C171"/>
  <c r="C114"/>
  <c r="C166"/>
  <c r="D136"/>
  <c r="C136"/>
  <c r="C140"/>
  <c r="C141"/>
  <c r="C139"/>
  <c r="C22"/>
  <c r="C151"/>
  <c r="F123"/>
  <c r="F108"/>
  <c r="F107"/>
  <c r="F172"/>
  <c r="C155"/>
  <c r="C135"/>
  <c r="C137"/>
  <c r="C138"/>
  <c r="C142"/>
  <c r="D143"/>
  <c r="C143"/>
  <c r="C144"/>
  <c r="C145"/>
  <c r="C146"/>
  <c r="D147"/>
  <c r="C147"/>
  <c r="C148"/>
  <c r="C149"/>
  <c r="C150"/>
  <c r="C134"/>
  <c r="C132"/>
  <c r="D29"/>
  <c r="C29"/>
  <c r="D16"/>
  <c r="D15"/>
  <c r="D14"/>
  <c r="D106"/>
  <c r="D112"/>
  <c r="D79"/>
  <c r="D77"/>
  <c r="C36"/>
  <c r="C37"/>
  <c r="C38"/>
  <c r="C39"/>
  <c r="C40"/>
  <c r="C41"/>
  <c r="C42"/>
  <c r="C43"/>
  <c r="C44"/>
  <c r="C45"/>
  <c r="C47"/>
  <c r="C49"/>
  <c r="C50"/>
  <c r="C52"/>
  <c r="C53"/>
  <c r="C54"/>
  <c r="C18"/>
  <c r="C19"/>
  <c r="F83"/>
  <c r="F60"/>
  <c r="D99"/>
  <c r="C99"/>
  <c r="C170"/>
  <c r="C168"/>
  <c r="C115"/>
  <c r="C126"/>
  <c r="C129"/>
  <c r="C169"/>
  <c r="D97"/>
  <c r="C97"/>
  <c r="C74"/>
  <c r="C131"/>
  <c r="C116"/>
  <c r="C111"/>
  <c r="C20"/>
  <c r="C25"/>
  <c r="C28"/>
  <c r="C30"/>
  <c r="D51"/>
  <c r="H51"/>
  <c r="D48"/>
  <c r="C48"/>
  <c r="C81"/>
  <c r="C76"/>
  <c r="C64"/>
  <c r="D24"/>
  <c r="D23"/>
  <c r="C23"/>
  <c r="C72"/>
  <c r="C71"/>
  <c r="C70"/>
  <c r="C122"/>
  <c r="F100"/>
  <c r="F96"/>
  <c r="C75"/>
  <c r="C69"/>
  <c r="C121"/>
  <c r="D27"/>
  <c r="D56"/>
  <c r="C56"/>
  <c r="C55"/>
  <c r="D85"/>
  <c r="D83"/>
  <c r="C110"/>
  <c r="E85"/>
  <c r="E83"/>
  <c r="E60"/>
  <c r="C78"/>
  <c r="C77"/>
  <c r="C82"/>
  <c r="C66"/>
  <c r="C88"/>
  <c r="C87"/>
  <c r="C85"/>
  <c r="C86"/>
  <c r="C84"/>
  <c r="C83"/>
  <c r="C89"/>
  <c r="C98"/>
  <c r="C94"/>
  <c r="C92"/>
  <c r="C57"/>
  <c r="C58"/>
  <c r="C59"/>
  <c r="F103"/>
  <c r="C105"/>
  <c r="C73"/>
  <c r="C80"/>
  <c r="C79"/>
  <c r="D71"/>
  <c r="D70"/>
  <c r="C113"/>
  <c r="D46"/>
  <c r="C46"/>
  <c r="C34"/>
  <c r="D35"/>
  <c r="D34"/>
  <c r="E56"/>
  <c r="E55"/>
  <c r="E14"/>
  <c r="C17"/>
  <c r="C118"/>
  <c r="C27"/>
  <c r="D96"/>
  <c r="D95"/>
  <c r="C21"/>
  <c r="C24"/>
  <c r="C104"/>
  <c r="C112"/>
  <c r="D26"/>
  <c r="C26"/>
  <c r="F102"/>
  <c r="C156"/>
  <c r="C35"/>
  <c r="E90"/>
  <c r="C109"/>
  <c r="C16"/>
  <c r="C15"/>
  <c r="C14"/>
  <c r="C161"/>
  <c r="C63"/>
  <c r="C62"/>
  <c r="D55"/>
  <c r="C51"/>
  <c r="C117"/>
  <c r="F101"/>
  <c r="E95"/>
  <c r="E106"/>
  <c r="F95"/>
  <c r="F106"/>
  <c r="C61"/>
  <c r="C60"/>
  <c r="D61"/>
  <c r="D60"/>
  <c r="C106"/>
  <c r="C154"/>
  <c r="C152"/>
  <c r="D123"/>
  <c r="D108"/>
  <c r="C123"/>
  <c r="C108"/>
  <c r="D107"/>
  <c r="C107"/>
  <c r="D172"/>
  <c r="C172"/>
</calcChain>
</file>

<file path=xl/sharedStrings.xml><?xml version="1.0" encoding="utf-8"?>
<sst xmlns="http://schemas.openxmlformats.org/spreadsheetml/2006/main" count="169" uniqueCount="159">
  <si>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</si>
  <si>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</si>
  <si>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</si>
  <si>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</si>
  <si>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</si>
  <si>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</si>
  <si>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</si>
  <si>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</si>
  <si>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</si>
  <si>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</si>
  <si>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</si>
  <si>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</si>
  <si>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</si>
  <si>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</si>
  <si>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</si>
  <si>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</si>
  <si>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</si>
  <si>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</si>
  <si>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</si>
  <si>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</si>
  <si>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</si>
  <si>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</si>
  <si>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</si>
  <si>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</si>
  <si>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</si>
  <si>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</si>
  <si>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</si>
  <si>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</si>
  <si>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</si>
  <si>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</si>
  <si>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</si>
  <si>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</si>
  <si>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</si>
  <si>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</si>
  <si>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</si>
  <si>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</si>
  <si>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</si>
  <si>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</si>
  <si>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</si>
  <si>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</si>
  <si>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</si>
  <si>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</si>
  <si>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</si>
  <si>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</si>
  <si>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</si>
  <si>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</si>
  <si>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</si>
  <si>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</si>
  <si>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</si>
  <si>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</si>
  <si>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</si>
  <si>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 xml:space="preserve">Надходження коштів пайової участі у розвитку інфраструктури населенного пункту 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</si>
  <si>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</si>
  <si>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</si>
  <si>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</si>
  <si>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</si>
  <si>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</si>
  <si>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</si>
  <si>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</si>
  <si>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</si>
  <si>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</si>
  <si>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</si>
  <si>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</si>
  <si>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</si>
  <si>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</si>
  <si>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</si>
  <si>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</si>
  <si>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</si>
  <si>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</si>
  <si>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</si>
  <si>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</si>
  <si>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в тому числі:</t>
  </si>
  <si>
    <t>Пальне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</si>
  <si>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</si>
  <si>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</si>
  <si>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</si>
  <si>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</si>
  <si>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</si>
  <si>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</si>
  <si>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</si>
  <si>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</si>
  <si>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</si>
  <si>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</si>
  <si>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</si>
  <si>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</si>
  <si>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</si>
  <si>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</si>
  <si>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</si>
  <si>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</si>
  <si>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Усього</t>
  </si>
  <si>
    <t>усього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</si>
  <si>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</si>
  <si>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</si>
  <si>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</si>
  <si>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на здійснення переданих видатків у сфері освіти за рахунок коштів освітньої субвенції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</si>
  <si>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</si>
  <si>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Рентна плата та плата за використання інших природних ресурсів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</si>
  <si>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</si>
  <si>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</si>
  <si>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</si>
  <si>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(код бюджету)</t>
  </si>
  <si>
    <t>на інклюзивно - ресурсні центри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</si>
  <si>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</si>
  <si>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дотація  з  бюджету Межиріцької сільської об'єднаної територіальної громади  на придбання дезінфекційних засобів, медикаментів, захисного одягу, засобів органів дихання та засобів медичного призначення</t>
  </si>
  <si>
    <t>на закупівлю україномовних дидактичних матеріалів для закладів загальної середньої освіти з навчанням мовами національних меншин
(видатки споживання)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</si>
  <si>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</si>
  <si>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</si>
  <si>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з них:</t>
  </si>
  <si>
    <t>на підготовку і проведення місцевих виборів</t>
  </si>
  <si>
    <t>на виготовлення органами ведення Державного реєстру виборців списків виборців та іменних запрошень для підготовки і проведення місцевих виборів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</si>
  <si>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</si>
  <si>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</si>
  <si>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>видатки споживання</t>
  </si>
  <si>
    <t>видатки розвитку</t>
  </si>
  <si>
    <t xml:space="preserve"> дотація  з  бюджету Межиріцької сільської територіальної громади  на фінансування послуг з комплексної психолого-педагогічної оцінки розвитку дітей Межиріцької сільської  територіальної громади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</si>
  <si>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</si>
  <si>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Надходження від орендної плати за користування майновим комплексом та іншим майном, що перебуває в комунальній власності</t>
  </si>
  <si>
    <t>Субвенція  з державного бюджету  місцевим бюджетам на здійснення заходів щодо підтримки територій що зазнали негативного впливу внаслідок збройного конфлікту на сході України</t>
  </si>
  <si>
    <t>на закупівлю засобів навчання та обладнання для навчальних кабінетів початкової школи (видатки розвитку)</t>
  </si>
  <si>
    <t>на закупівлю комп’ютерного та мультимедійного обладнання, пристосувань для навчальних кабінетів,  засобів навчання, у тому числі навчально-методичної та навчальної літератури, зошитів з друкованою основою, у тому числі їх електронних версій та з аудіосупроводом, для закладів загальної середньої освіти, що є учасниками всеукраїнського інноваційного освітнього проекту за темою “Розроблення і впровадження навчально-методичного забезпечення для закладів загальної середньої освіти в умовах реалізації Державного стандарту базової середньої освіти”  (видатки розвитку)</t>
  </si>
  <si>
    <t>на проведення супервізії (видатки споживання)</t>
  </si>
  <si>
    <t>на підвищення кваліфікації вчителів, які забезпечують здобуття учнями 5-11(12) класів загальної  середньої освіти (видатки споживання)</t>
  </si>
  <si>
    <t>на підвищення кваліфікації вчителів, асистентів вчителів у закладах післядипломної педагогічної освіти комунальної форми власності кваліфікації вчителів, асистентів вчителів у закладах післядипломної педагогічної освіти комунальної форми власності (видатки споживання)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</si>
  <si>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</si>
  <si>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на оснащення кабінетів інклюзивно - ресурсних центрів (видатки розвитку)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</si>
  <si>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</si>
  <si>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Надходження бюджетних установ від реалізації в установленому порядку майна (крім нерухомого майна)</t>
  </si>
  <si>
    <t>Базова дотація</t>
  </si>
  <si>
    <t>у тому числі бюджет розвитку</t>
  </si>
  <si>
    <t>х</t>
  </si>
  <si>
    <t>Рентна плата за користування надрами для видобування інших корисних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</si>
  <si>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</si>
  <si>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 xml:space="preserve">від               </t>
  </si>
  <si>
    <t xml:space="preserve">№  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</si>
  <si>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</si>
  <si>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Найменування згідно з Класифікацією 
доходів бюджету</t>
  </si>
  <si>
    <t>Акцизний податок з реалізації виробниками та 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</si>
  <si>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</si>
  <si>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0458400000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</si>
  <si>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</si>
  <si>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 xml:space="preserve">      з них </t>
  </si>
  <si>
    <t xml:space="preserve">субвенція з бюджету Троїцької сільської територіальної громади  </t>
  </si>
  <si>
    <t xml:space="preserve"> -  на оновлення матеріально - технічної бази КНП "Павлоградська міська лікарня №1" ПМР (для пологового та гінекологічного відділень) </t>
  </si>
  <si>
    <t xml:space="preserve"> - на проведення капітального ремонту КНП "Павлоградська лікарня інтенсивного лікування" ПМР (травматологічного відділення головного корпусу стаціонару)</t>
  </si>
  <si>
    <t xml:space="preserve">субвенція з бюджету Новопавлівської сільської територіальної громади на оновлення матеріально - технічної бази КНП "Павлоградська лікарня інтенсивного лікування" ПМР </t>
  </si>
  <si>
    <t>Доходи
бюджету Павлоградської міської територіальної громади на 2023 рік</t>
  </si>
  <si>
    <t>субвенція з обласного бюджету на виконання доручень виборців депутатами обласної ради у 2023 році</t>
  </si>
  <si>
    <t>Рентна плата за користування надрами загальнодержавного значення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</si>
  <si>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</si>
  <si>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</si>
  <si>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 xml:space="preserve">субвенція з бюджету Богданівської сільської територіальної громади </t>
  </si>
  <si>
    <t xml:space="preserve"> - для Центру соціальної підтримки дітей "Моя родина" ПМР (на відшкодуваня вартості надання послуг соціального обслуговування дітей)</t>
  </si>
  <si>
    <t xml:space="preserve"> -  для КНП "Павлоградська лікарня інтенсивного лікування" ПМР (співфінансування, на капітальний ремонт травмотологічного відділення головного корпусу стаціонару)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</si>
  <si>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</si>
  <si>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</si>
  <si>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субвенція з бюджету Тернівської міської територіальної громади для Центру соціальної підтримки дітей "Моя родина" ПМР </t>
  </si>
  <si>
    <t>до рішення  виконавчого комітету</t>
  </si>
  <si>
    <t>Начальник фінансового управління</t>
  </si>
  <si>
    <t>Раїса РОЇК</t>
  </si>
</sst>
</file>

<file path=xl/styles.xml><?xml version="1.0" encoding="utf-8"?>
<styleSheet xmlns="http://schemas.openxmlformats.org/spreadsheetml/2006/main">
  <numFmts count="1">
    <numFmt numFmtId="208" formatCode="#,##0.0"/>
  </numFmts>
  <fonts count="36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2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93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0" fontId="29" fillId="0" borderId="0" xfId="0" applyFont="1" applyFill="1" applyAlignment="1">
      <alignment wrapText="1"/>
    </xf>
    <xf numFmtId="208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1" fillId="0" borderId="0" xfId="29" applyFont="1" applyAlignment="1" applyProtection="1"/>
    <xf numFmtId="0" fontId="29" fillId="0" borderId="0" xfId="0" applyFont="1"/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3" fontId="29" fillId="0" borderId="0" xfId="0" applyNumberFormat="1" applyFont="1"/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0" fillId="0" borderId="0" xfId="0" applyAlignment="1">
      <alignment horizontal="left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29" fillId="0" borderId="7" xfId="0" applyFont="1" applyFill="1" applyBorder="1" applyAlignment="1">
      <alignment vertical="top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29" fillId="24" borderId="7" xfId="0" applyFont="1" applyFill="1" applyBorder="1" applyAlignment="1">
      <alignment vertical="top" wrapText="1"/>
    </xf>
    <xf numFmtId="3" fontId="29" fillId="24" borderId="7" xfId="0" applyNumberFormat="1" applyFont="1" applyFill="1" applyBorder="1" applyAlignment="1">
      <alignment horizontal="center" vertical="top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8" fillId="24" borderId="0" xfId="0" applyNumberFormat="1" applyFont="1" applyFill="1" applyBorder="1" applyAlignment="1" applyProtection="1"/>
    <xf numFmtId="0" fontId="29" fillId="24" borderId="0" xfId="0" applyNumberFormat="1" applyFont="1" applyFill="1" applyBorder="1" applyAlignment="1" applyProtection="1"/>
    <xf numFmtId="0" fontId="27" fillId="24" borderId="0" xfId="0" applyNumberFormat="1" applyFont="1" applyFill="1" applyBorder="1" applyAlignment="1" applyProtection="1"/>
    <xf numFmtId="0" fontId="32" fillId="24" borderId="0" xfId="0" applyNumberFormat="1" applyFont="1" applyFill="1" applyBorder="1" applyAlignment="1" applyProtection="1">
      <alignment horizontal="center" vertical="center" wrapText="1"/>
    </xf>
    <xf numFmtId="0" fontId="32" fillId="24" borderId="0" xfId="0" applyNumberFormat="1" applyFont="1" applyFill="1" applyBorder="1" applyAlignment="1" applyProtection="1">
      <alignment horizontal="center" vertical="center"/>
    </xf>
    <xf numFmtId="0" fontId="33" fillId="24" borderId="0" xfId="0" applyNumberFormat="1" applyFont="1" applyFill="1" applyBorder="1" applyAlignment="1" applyProtection="1">
      <alignment horizontal="right" vertical="center"/>
    </xf>
    <xf numFmtId="0" fontId="1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3" fontId="30" fillId="24" borderId="7" xfId="0" applyNumberFormat="1" applyFont="1" applyFill="1" applyBorder="1" applyAlignment="1">
      <alignment horizontal="center" vertical="top"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3" fontId="17" fillId="24" borderId="7" xfId="0" applyNumberFormat="1" applyFont="1" applyFill="1" applyBorder="1" applyAlignment="1" applyProtection="1">
      <alignment horizontal="center" vertical="center" wrapText="1"/>
    </xf>
    <xf numFmtId="3" fontId="17" fillId="24" borderId="0" xfId="0" applyNumberFormat="1" applyFont="1" applyFill="1" applyBorder="1" applyAlignment="1" applyProtection="1">
      <alignment horizontal="center" vertical="center" wrapText="1"/>
    </xf>
    <xf numFmtId="3" fontId="24" fillId="24" borderId="0" xfId="0" applyNumberFormat="1" applyFont="1" applyFill="1" applyAlignment="1" applyProtection="1"/>
    <xf numFmtId="0" fontId="26" fillId="24" borderId="0" xfId="0" applyNumberFormat="1" applyFont="1" applyFill="1" applyAlignment="1" applyProtection="1"/>
    <xf numFmtId="0" fontId="25" fillId="24" borderId="0" xfId="0" applyNumberFormat="1" applyFont="1" applyFill="1" applyAlignment="1" applyProtection="1"/>
    <xf numFmtId="0" fontId="17" fillId="0" borderId="7" xfId="0" applyFont="1" applyFill="1" applyBorder="1" applyAlignment="1">
      <alignment horizontal="left" vertical="center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vertical="top"/>
    </xf>
    <xf numFmtId="0" fontId="28" fillId="24" borderId="7" xfId="0" applyNumberFormat="1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Alignment="1" applyProtection="1">
      <alignment wrapText="1"/>
    </xf>
    <xf numFmtId="4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/>
    </xf>
    <xf numFmtId="0" fontId="29" fillId="24" borderId="0" xfId="0" applyNumberFormat="1" applyFont="1" applyFill="1" applyAlignment="1" applyProtection="1">
      <alignment wrapText="1"/>
    </xf>
    <xf numFmtId="0" fontId="29" fillId="24" borderId="0" xfId="0" applyFont="1" applyFill="1"/>
    <xf numFmtId="0" fontId="29" fillId="24" borderId="0" xfId="0" applyFont="1" applyFill="1" applyAlignment="1">
      <alignment wrapText="1"/>
    </xf>
    <xf numFmtId="0" fontId="35" fillId="0" borderId="0" xfId="0" applyFont="1" applyFill="1" applyAlignment="1">
      <alignment horizontal="left" vertical="center"/>
    </xf>
    <xf numFmtId="0" fontId="35" fillId="24" borderId="0" xfId="0" applyFont="1" applyFill="1" applyAlignment="1">
      <alignment horizontal="justify" vertical="center"/>
    </xf>
    <xf numFmtId="0" fontId="25" fillId="24" borderId="0" xfId="0" applyNumberFormat="1" applyFont="1" applyFill="1" applyBorder="1" applyAlignment="1" applyProtection="1"/>
    <xf numFmtId="0" fontId="17" fillId="0" borderId="0" xfId="0" applyFont="1" applyFill="1" applyBorder="1" applyAlignment="1">
      <alignment horizontal="left" vertical="center" wrapText="1"/>
    </xf>
    <xf numFmtId="4" fontId="17" fillId="24" borderId="7" xfId="0" applyNumberFormat="1" applyFont="1" applyFill="1" applyBorder="1" applyAlignment="1" applyProtection="1">
      <alignment horizontal="center" vertical="center" wrapText="1"/>
    </xf>
    <xf numFmtId="3" fontId="29" fillId="25" borderId="7" xfId="0" applyNumberFormat="1" applyFont="1" applyFill="1" applyBorder="1" applyAlignment="1" applyProtection="1">
      <alignment horizontal="center" vertical="top" wrapText="1"/>
    </xf>
    <xf numFmtId="3" fontId="29" fillId="25" borderId="7" xfId="0" applyNumberFormat="1" applyFont="1" applyFill="1" applyBorder="1" applyAlignment="1">
      <alignment horizontal="center" vertical="top" wrapText="1"/>
    </xf>
    <xf numFmtId="49" fontId="35" fillId="24" borderId="0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49" fontId="3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89"/>
  <sheetViews>
    <sheetView showGridLines="0" showZeros="0" tabSelected="1" view="pageBreakPreview" topLeftCell="A128" zoomScale="68" zoomScaleNormal="100" zoomScaleSheetLayoutView="68" workbookViewId="0">
      <selection activeCell="B165" sqref="B165"/>
    </sheetView>
  </sheetViews>
  <sheetFormatPr defaultColWidth="9.1640625" defaultRowHeight="12.75"/>
  <cols>
    <col min="1" max="1" width="14.1640625" style="1" customWidth="1"/>
    <col min="2" max="2" width="74.83203125" style="31" customWidth="1"/>
    <col min="3" max="3" width="20.1640625" style="31" customWidth="1"/>
    <col min="4" max="4" width="22.5" style="31" customWidth="1"/>
    <col min="5" max="5" width="15" style="31" customWidth="1"/>
    <col min="6" max="6" width="12.5" style="31" customWidth="1"/>
    <col min="7" max="7" width="13.83203125" style="70" hidden="1" customWidth="1"/>
    <col min="8" max="8" width="17.1640625" style="1" hidden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8.75">
      <c r="A1" s="3"/>
      <c r="B1" s="26"/>
      <c r="C1" s="54"/>
      <c r="D1" s="81" t="s">
        <v>53</v>
      </c>
      <c r="E1" s="55"/>
      <c r="F1" s="55"/>
      <c r="G1" s="6"/>
    </row>
    <row r="2" spans="1:253" ht="15.75" customHeight="1">
      <c r="A2" s="3"/>
      <c r="B2" s="26"/>
      <c r="C2" s="54"/>
      <c r="D2" s="81" t="s">
        <v>156</v>
      </c>
      <c r="E2" s="55"/>
      <c r="F2" s="55"/>
      <c r="G2" s="6"/>
    </row>
    <row r="3" spans="1:253" ht="21" customHeight="1">
      <c r="A3" s="3"/>
      <c r="B3" s="26"/>
      <c r="C3" s="54"/>
      <c r="D3" s="81" t="s">
        <v>132</v>
      </c>
      <c r="E3" s="55"/>
      <c r="F3" s="55"/>
      <c r="G3" s="6"/>
    </row>
    <row r="4" spans="1:253" ht="22.5" customHeight="1">
      <c r="A4" s="3"/>
      <c r="B4" s="26"/>
      <c r="C4" s="54"/>
      <c r="D4" s="81" t="s">
        <v>133</v>
      </c>
      <c r="E4" s="55"/>
      <c r="F4" s="55"/>
      <c r="G4" s="6"/>
    </row>
    <row r="5" spans="1:253" ht="15.75" customHeight="1">
      <c r="A5" s="3"/>
      <c r="B5" s="26"/>
      <c r="C5" s="56"/>
      <c r="D5" s="56"/>
      <c r="E5" s="56"/>
      <c r="F5" s="56"/>
      <c r="G5" s="6"/>
    </row>
    <row r="6" spans="1:253" ht="90.6" customHeight="1">
      <c r="A6" s="87" t="s">
        <v>145</v>
      </c>
      <c r="B6" s="88"/>
      <c r="C6" s="88"/>
      <c r="D6" s="88"/>
      <c r="E6" s="88"/>
      <c r="F6" s="88"/>
    </row>
    <row r="7" spans="1:253" ht="19.5" customHeight="1">
      <c r="A7" s="50"/>
      <c r="B7" s="91" t="s">
        <v>138</v>
      </c>
      <c r="C7" s="91"/>
      <c r="D7" s="91"/>
      <c r="E7" s="91"/>
      <c r="F7" s="57"/>
    </row>
    <row r="8" spans="1:253" ht="18.600000000000001" customHeight="1">
      <c r="B8" s="92" t="s">
        <v>100</v>
      </c>
      <c r="C8" s="92"/>
      <c r="D8" s="92"/>
      <c r="E8" s="92"/>
      <c r="F8" s="58"/>
    </row>
    <row r="9" spans="1:253" ht="10.9" customHeight="1">
      <c r="B9" s="35"/>
      <c r="C9" s="58"/>
      <c r="D9" s="58"/>
      <c r="E9" s="58"/>
      <c r="F9" s="58"/>
    </row>
    <row r="10" spans="1:253" ht="15.6" customHeight="1">
      <c r="A10" s="3"/>
      <c r="B10" s="27"/>
      <c r="C10" s="27"/>
      <c r="D10" s="27"/>
      <c r="E10" s="27"/>
      <c r="F10" s="59" t="s">
        <v>93</v>
      </c>
    </row>
    <row r="11" spans="1:253" ht="25.5" customHeight="1">
      <c r="A11" s="90" t="s">
        <v>0</v>
      </c>
      <c r="B11" s="89" t="s">
        <v>135</v>
      </c>
      <c r="C11" s="89" t="s">
        <v>89</v>
      </c>
      <c r="D11" s="89" t="s">
        <v>11</v>
      </c>
      <c r="E11" s="89" t="s">
        <v>12</v>
      </c>
      <c r="F11" s="89"/>
    </row>
    <row r="12" spans="1:253" ht="61.5" customHeight="1">
      <c r="A12" s="90"/>
      <c r="B12" s="89"/>
      <c r="C12" s="89"/>
      <c r="D12" s="89"/>
      <c r="E12" s="53" t="s">
        <v>90</v>
      </c>
      <c r="F12" s="72" t="s">
        <v>128</v>
      </c>
    </row>
    <row r="13" spans="1:253" ht="19.899999999999999" customHeight="1">
      <c r="A13" s="36">
        <v>1</v>
      </c>
      <c r="B13" s="53">
        <v>2</v>
      </c>
      <c r="C13" s="53">
        <v>3</v>
      </c>
      <c r="D13" s="53">
        <v>4</v>
      </c>
      <c r="E13" s="53">
        <v>5</v>
      </c>
      <c r="F13" s="60">
        <v>6</v>
      </c>
    </row>
    <row r="14" spans="1:253" s="10" customFormat="1" ht="16.149999999999999" customHeight="1">
      <c r="A14" s="38">
        <v>10000000</v>
      </c>
      <c r="B14" s="29" t="s">
        <v>2</v>
      </c>
      <c r="C14" s="61">
        <f>C15+C23+C26+C34+C55</f>
        <v>806418620</v>
      </c>
      <c r="D14" s="61">
        <f>D15+D23+D26+D34+D55</f>
        <v>805652620</v>
      </c>
      <c r="E14" s="61">
        <f>E15+E26+E34+E55</f>
        <v>766000</v>
      </c>
      <c r="F14" s="61"/>
      <c r="G14" s="9"/>
      <c r="H14" s="9"/>
      <c r="I14" s="9"/>
      <c r="J14" s="9"/>
      <c r="K14" s="9"/>
      <c r="L14" s="9"/>
      <c r="IK14" s="9"/>
      <c r="IL14" s="9"/>
      <c r="IM14" s="9"/>
      <c r="IN14" s="9"/>
      <c r="IO14" s="9"/>
      <c r="IP14" s="9"/>
      <c r="IQ14" s="9"/>
      <c r="IR14" s="9"/>
      <c r="IS14" s="9"/>
    </row>
    <row r="15" spans="1:253" s="12" customFormat="1" ht="30.6" customHeight="1">
      <c r="A15" s="38">
        <v>11000000</v>
      </c>
      <c r="B15" s="29" t="s">
        <v>3</v>
      </c>
      <c r="C15" s="61">
        <f>C16+C21</f>
        <v>536870820</v>
      </c>
      <c r="D15" s="61">
        <f>D16+D21</f>
        <v>536870820</v>
      </c>
      <c r="E15" s="61"/>
      <c r="F15" s="61"/>
      <c r="G15" s="11"/>
      <c r="H15" s="11"/>
      <c r="I15" s="11"/>
      <c r="J15" s="11"/>
      <c r="K15" s="11"/>
      <c r="L15" s="11"/>
      <c r="IK15" s="11"/>
      <c r="IL15" s="11"/>
      <c r="IM15" s="11"/>
      <c r="IN15" s="11"/>
      <c r="IO15" s="11"/>
      <c r="IP15" s="11"/>
      <c r="IQ15" s="11"/>
      <c r="IR15" s="11"/>
      <c r="IS15" s="11"/>
    </row>
    <row r="16" spans="1:253" s="13" customFormat="1" ht="15" customHeight="1">
      <c r="A16" s="38">
        <v>11010000</v>
      </c>
      <c r="B16" s="28" t="s">
        <v>15</v>
      </c>
      <c r="C16" s="61">
        <f>D16+E16</f>
        <v>535116830</v>
      </c>
      <c r="D16" s="61">
        <f>SUM(D17:D20)</f>
        <v>535116830</v>
      </c>
      <c r="E16" s="61"/>
      <c r="F16" s="61"/>
    </row>
    <row r="17" spans="1:253" s="14" customFormat="1" ht="30.75" customHeight="1">
      <c r="A17" s="38">
        <v>11010100</v>
      </c>
      <c r="B17" s="28" t="s">
        <v>16</v>
      </c>
      <c r="C17" s="61">
        <f>D17</f>
        <v>377881430</v>
      </c>
      <c r="D17" s="61">
        <f>347700000+14393280+15788150</f>
        <v>377881430</v>
      </c>
      <c r="E17" s="61"/>
      <c r="F17" s="61"/>
    </row>
    <row r="18" spans="1:253" s="14" customFormat="1" ht="61.5" customHeight="1">
      <c r="A18" s="38">
        <v>11010200</v>
      </c>
      <c r="B18" s="28" t="s">
        <v>17</v>
      </c>
      <c r="C18" s="61">
        <f>D18</f>
        <v>144935400</v>
      </c>
      <c r="D18" s="61">
        <f>106000000+1935400+15000000+22000000</f>
        <v>144935400</v>
      </c>
      <c r="E18" s="61"/>
      <c r="F18" s="61"/>
    </row>
    <row r="19" spans="1:253" s="14" customFormat="1" ht="34.5" customHeight="1">
      <c r="A19" s="38">
        <v>11010400</v>
      </c>
      <c r="B19" s="28" t="s">
        <v>18</v>
      </c>
      <c r="C19" s="61">
        <f>D19</f>
        <v>8200000</v>
      </c>
      <c r="D19" s="61">
        <v>8200000</v>
      </c>
      <c r="E19" s="61"/>
      <c r="F19" s="61"/>
    </row>
    <row r="20" spans="1:253" s="14" customFormat="1" ht="30.6" customHeight="1">
      <c r="A20" s="38">
        <v>11010500</v>
      </c>
      <c r="B20" s="28" t="s">
        <v>19</v>
      </c>
      <c r="C20" s="61">
        <f>D20</f>
        <v>4100000</v>
      </c>
      <c r="D20" s="61">
        <v>4100000</v>
      </c>
      <c r="E20" s="61"/>
      <c r="F20" s="61"/>
    </row>
    <row r="21" spans="1:253" s="11" customFormat="1" ht="15.6" customHeight="1">
      <c r="A21" s="38">
        <v>11020000</v>
      </c>
      <c r="B21" s="29" t="s">
        <v>4</v>
      </c>
      <c r="C21" s="61">
        <f>D21+E21</f>
        <v>1753990</v>
      </c>
      <c r="D21" s="61">
        <f>D22</f>
        <v>1753990</v>
      </c>
      <c r="E21" s="61"/>
      <c r="F21" s="61"/>
    </row>
    <row r="22" spans="1:253" s="15" customFormat="1" ht="31.15" customHeight="1">
      <c r="A22" s="38">
        <v>11020200</v>
      </c>
      <c r="B22" s="28" t="s">
        <v>20</v>
      </c>
      <c r="C22" s="61">
        <f>D22</f>
        <v>1753990</v>
      </c>
      <c r="D22" s="61">
        <f>1346000+407990</f>
        <v>1753990</v>
      </c>
      <c r="E22" s="61"/>
      <c r="F22" s="61"/>
    </row>
    <row r="23" spans="1:253" s="11" customFormat="1" ht="22.15" customHeight="1">
      <c r="A23" s="38">
        <v>13000000</v>
      </c>
      <c r="B23" s="37" t="s">
        <v>96</v>
      </c>
      <c r="C23" s="61">
        <f>D23</f>
        <v>10500</v>
      </c>
      <c r="D23" s="61">
        <f>D24</f>
        <v>10500</v>
      </c>
      <c r="E23" s="61"/>
      <c r="F23" s="61"/>
    </row>
    <row r="24" spans="1:253" s="11" customFormat="1" ht="16.899999999999999" customHeight="1">
      <c r="A24" s="38">
        <v>13030000</v>
      </c>
      <c r="B24" s="37" t="s">
        <v>147</v>
      </c>
      <c r="C24" s="61">
        <f>D24</f>
        <v>10500</v>
      </c>
      <c r="D24" s="61">
        <f>D25</f>
        <v>10500</v>
      </c>
      <c r="E24" s="61"/>
      <c r="F24" s="61"/>
    </row>
    <row r="25" spans="1:253" s="15" customFormat="1" ht="31.15" customHeight="1">
      <c r="A25" s="38">
        <v>13030100</v>
      </c>
      <c r="B25" s="37" t="s">
        <v>130</v>
      </c>
      <c r="C25" s="61">
        <f>D25</f>
        <v>10500</v>
      </c>
      <c r="D25" s="61">
        <v>10500</v>
      </c>
      <c r="E25" s="61"/>
      <c r="F25" s="61"/>
    </row>
    <row r="26" spans="1:253" s="12" customFormat="1" ht="20.25" customHeight="1">
      <c r="A26" s="38">
        <v>14000000</v>
      </c>
      <c r="B26" s="29" t="s">
        <v>10</v>
      </c>
      <c r="C26" s="61">
        <f>D26+E26</f>
        <v>77400000</v>
      </c>
      <c r="D26" s="62">
        <f>D27+D29+D31</f>
        <v>77400000</v>
      </c>
      <c r="E26" s="62"/>
      <c r="F26" s="62"/>
      <c r="G26" s="11"/>
      <c r="H26" s="11"/>
      <c r="I26" s="11"/>
      <c r="J26" s="11"/>
      <c r="K26" s="11"/>
      <c r="L26" s="11"/>
      <c r="IK26" s="11"/>
      <c r="IL26" s="11"/>
      <c r="IM26" s="11"/>
      <c r="IN26" s="11"/>
      <c r="IO26" s="11"/>
      <c r="IP26" s="11"/>
      <c r="IQ26" s="11"/>
      <c r="IR26" s="11"/>
      <c r="IS26" s="11"/>
    </row>
    <row r="27" spans="1:253" s="12" customFormat="1" ht="31.5" customHeight="1">
      <c r="A27" s="38">
        <v>14020000</v>
      </c>
      <c r="B27" s="29" t="s">
        <v>81</v>
      </c>
      <c r="C27" s="61">
        <f>D27</f>
        <v>600000</v>
      </c>
      <c r="D27" s="62">
        <f>D28</f>
        <v>600000</v>
      </c>
      <c r="E27" s="62"/>
      <c r="F27" s="62"/>
      <c r="G27" s="11"/>
      <c r="H27" s="11"/>
      <c r="I27" s="11"/>
      <c r="J27" s="11"/>
      <c r="K27" s="11"/>
      <c r="L27" s="11"/>
      <c r="IK27" s="11"/>
      <c r="IL27" s="11"/>
      <c r="IM27" s="11"/>
      <c r="IN27" s="11"/>
      <c r="IO27" s="11"/>
      <c r="IP27" s="11"/>
      <c r="IQ27" s="11"/>
      <c r="IR27" s="11"/>
      <c r="IS27" s="11"/>
    </row>
    <row r="28" spans="1:253" s="16" customFormat="1" ht="17.45" customHeight="1">
      <c r="A28" s="38">
        <v>14021900</v>
      </c>
      <c r="B28" s="29" t="s">
        <v>72</v>
      </c>
      <c r="C28" s="61">
        <f>D28</f>
        <v>600000</v>
      </c>
      <c r="D28" s="62">
        <v>600000</v>
      </c>
      <c r="E28" s="62"/>
      <c r="F28" s="62"/>
      <c r="G28" s="15"/>
      <c r="H28" s="15"/>
      <c r="I28" s="15"/>
      <c r="J28" s="15"/>
      <c r="K28" s="15"/>
      <c r="L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1:253" s="12" customFormat="1" ht="30" customHeight="1">
      <c r="A29" s="38">
        <v>14030000</v>
      </c>
      <c r="B29" s="29" t="s">
        <v>111</v>
      </c>
      <c r="C29" s="61">
        <f>D29+E29</f>
        <v>12000000</v>
      </c>
      <c r="D29" s="62">
        <f>D30</f>
        <v>12000000</v>
      </c>
      <c r="E29" s="62"/>
      <c r="F29" s="62"/>
      <c r="G29" s="11"/>
      <c r="H29" s="11"/>
      <c r="I29" s="11"/>
      <c r="J29" s="11"/>
      <c r="K29" s="11"/>
      <c r="L29" s="11"/>
      <c r="IK29" s="11"/>
      <c r="IL29" s="11"/>
      <c r="IM29" s="11"/>
      <c r="IN29" s="11"/>
      <c r="IO29" s="11"/>
      <c r="IP29" s="11"/>
      <c r="IQ29" s="11"/>
      <c r="IR29" s="11"/>
      <c r="IS29" s="11"/>
    </row>
    <row r="30" spans="1:253" s="16" customFormat="1" ht="15.75">
      <c r="A30" s="38">
        <v>14031900</v>
      </c>
      <c r="B30" s="29" t="s">
        <v>72</v>
      </c>
      <c r="C30" s="61">
        <f>D30</f>
        <v>12000000</v>
      </c>
      <c r="D30" s="62">
        <v>12000000</v>
      </c>
      <c r="E30" s="62"/>
      <c r="F30" s="62"/>
      <c r="G30" s="15"/>
      <c r="H30" s="15"/>
      <c r="I30" s="15"/>
      <c r="J30" s="15"/>
      <c r="K30" s="15"/>
      <c r="L30" s="15"/>
      <c r="IK30" s="15"/>
      <c r="IL30" s="15"/>
      <c r="IM30" s="15"/>
      <c r="IN30" s="15"/>
      <c r="IO30" s="15"/>
      <c r="IP30" s="15"/>
      <c r="IQ30" s="15"/>
      <c r="IR30" s="15"/>
      <c r="IS30" s="15"/>
    </row>
    <row r="31" spans="1:253" s="12" customFormat="1" ht="32.25" customHeight="1">
      <c r="A31" s="39">
        <v>14040000</v>
      </c>
      <c r="B31" s="28" t="s">
        <v>21</v>
      </c>
      <c r="C31" s="61">
        <f>D31</f>
        <v>64800000</v>
      </c>
      <c r="D31" s="62">
        <f>D32+D33</f>
        <v>64800000</v>
      </c>
      <c r="E31" s="62"/>
      <c r="F31" s="62"/>
      <c r="G31" s="11"/>
      <c r="H31" s="11"/>
      <c r="I31" s="11"/>
      <c r="J31" s="11"/>
      <c r="K31" s="11"/>
      <c r="L31" s="11"/>
      <c r="IK31" s="11"/>
      <c r="IL31" s="11"/>
      <c r="IM31" s="11"/>
      <c r="IN31" s="11"/>
      <c r="IO31" s="11"/>
      <c r="IP31" s="11"/>
      <c r="IQ31" s="11"/>
      <c r="IR31" s="11"/>
      <c r="IS31" s="11"/>
    </row>
    <row r="32" spans="1:253" s="12" customFormat="1" ht="78.75" customHeight="1">
      <c r="A32" s="39">
        <v>14040100</v>
      </c>
      <c r="B32" s="28" t="s">
        <v>136</v>
      </c>
      <c r="C32" s="61">
        <f>D32</f>
        <v>27000000</v>
      </c>
      <c r="D32" s="62">
        <f>30600000-3600000</f>
        <v>27000000</v>
      </c>
      <c r="E32" s="62"/>
      <c r="F32" s="62"/>
      <c r="G32" s="11"/>
      <c r="H32" s="11"/>
      <c r="I32" s="11"/>
      <c r="J32" s="11"/>
      <c r="K32" s="11"/>
      <c r="L32" s="11"/>
      <c r="IK32" s="11"/>
      <c r="IL32" s="11"/>
      <c r="IM32" s="11"/>
      <c r="IN32" s="11"/>
      <c r="IO32" s="11"/>
      <c r="IP32" s="11"/>
      <c r="IQ32" s="11"/>
      <c r="IR32" s="11"/>
      <c r="IS32" s="11"/>
    </row>
    <row r="33" spans="1:253" s="12" customFormat="1" ht="63">
      <c r="A33" s="39">
        <v>14040200</v>
      </c>
      <c r="B33" s="28" t="s">
        <v>134</v>
      </c>
      <c r="C33" s="61">
        <f>D33</f>
        <v>37800000</v>
      </c>
      <c r="D33" s="62">
        <v>37800000</v>
      </c>
      <c r="E33" s="62"/>
      <c r="F33" s="62"/>
      <c r="G33" s="11"/>
      <c r="H33" s="11"/>
      <c r="I33" s="11"/>
      <c r="J33" s="11"/>
      <c r="K33" s="11"/>
      <c r="L33" s="11"/>
      <c r="IK33" s="11"/>
      <c r="IL33" s="11"/>
      <c r="IM33" s="11"/>
      <c r="IN33" s="11"/>
      <c r="IO33" s="11"/>
      <c r="IP33" s="11"/>
      <c r="IQ33" s="11"/>
      <c r="IR33" s="11"/>
      <c r="IS33" s="11"/>
    </row>
    <row r="34" spans="1:253" s="12" customFormat="1" ht="30" customHeight="1">
      <c r="A34" s="38">
        <v>18000000</v>
      </c>
      <c r="B34" s="29" t="s">
        <v>131</v>
      </c>
      <c r="C34" s="61">
        <f>C35+C46+C48+C51</f>
        <v>191371300</v>
      </c>
      <c r="D34" s="61">
        <f>D35+D46+D48+D51</f>
        <v>191371300</v>
      </c>
      <c r="E34" s="61"/>
      <c r="F34" s="61"/>
      <c r="G34" s="11"/>
      <c r="H34" s="11"/>
      <c r="I34" s="11"/>
      <c r="J34" s="11"/>
      <c r="K34" s="11"/>
      <c r="L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3" s="12" customFormat="1" ht="15.75">
      <c r="A35" s="38">
        <v>18010000</v>
      </c>
      <c r="B35" s="29" t="s">
        <v>22</v>
      </c>
      <c r="C35" s="61">
        <f>D35+E35</f>
        <v>107330000</v>
      </c>
      <c r="D35" s="62">
        <f>SUM(D36:D45)</f>
        <v>107330000</v>
      </c>
      <c r="E35" s="62"/>
      <c r="F35" s="62"/>
      <c r="G35" s="11"/>
      <c r="H35" s="11"/>
      <c r="I35" s="11"/>
      <c r="J35" s="11"/>
      <c r="K35" s="11"/>
      <c r="L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3" s="12" customFormat="1" ht="32.25" customHeight="1">
      <c r="A36" s="38">
        <v>18010100</v>
      </c>
      <c r="B36" s="28" t="s">
        <v>23</v>
      </c>
      <c r="C36" s="61">
        <f>D36</f>
        <v>150000</v>
      </c>
      <c r="D36" s="62">
        <v>150000</v>
      </c>
      <c r="E36" s="62"/>
      <c r="F36" s="62"/>
      <c r="G36" s="17">
        <f>D36+D37+D38+D39</f>
        <v>14500000</v>
      </c>
      <c r="H36" s="11"/>
      <c r="I36" s="11"/>
      <c r="J36" s="11"/>
      <c r="K36" s="11"/>
      <c r="L36" s="11"/>
      <c r="IK36" s="11"/>
      <c r="IL36" s="11"/>
      <c r="IM36" s="11"/>
      <c r="IN36" s="11"/>
      <c r="IO36" s="11"/>
      <c r="IP36" s="11"/>
      <c r="IQ36" s="11"/>
      <c r="IR36" s="11"/>
      <c r="IS36" s="11"/>
    </row>
    <row r="37" spans="1:253" s="12" customFormat="1" ht="32.25" customHeight="1">
      <c r="A37" s="38">
        <v>18010200</v>
      </c>
      <c r="B37" s="28" t="s">
        <v>24</v>
      </c>
      <c r="C37" s="61">
        <f t="shared" ref="C37:C45" si="0">D37</f>
        <v>900000</v>
      </c>
      <c r="D37" s="62">
        <v>900000</v>
      </c>
      <c r="E37" s="62"/>
      <c r="F37" s="62"/>
      <c r="G37" s="11"/>
      <c r="H37" s="11"/>
      <c r="I37" s="11"/>
      <c r="J37" s="11"/>
      <c r="K37" s="11"/>
      <c r="L37" s="11"/>
      <c r="IK37" s="11"/>
      <c r="IL37" s="11"/>
      <c r="IM37" s="11"/>
      <c r="IN37" s="11"/>
      <c r="IO37" s="11"/>
      <c r="IP37" s="11"/>
      <c r="IQ37" s="11"/>
      <c r="IR37" s="11"/>
      <c r="IS37" s="11"/>
    </row>
    <row r="38" spans="1:253" s="12" customFormat="1" ht="35.25" customHeight="1">
      <c r="A38" s="38">
        <v>18010300</v>
      </c>
      <c r="B38" s="28" t="s">
        <v>68</v>
      </c>
      <c r="C38" s="61">
        <f t="shared" si="0"/>
        <v>1950000</v>
      </c>
      <c r="D38" s="62">
        <v>1950000</v>
      </c>
      <c r="E38" s="62"/>
      <c r="F38" s="62"/>
      <c r="G38" s="11"/>
      <c r="H38" s="11"/>
      <c r="I38" s="11"/>
      <c r="J38" s="11"/>
      <c r="K38" s="11"/>
      <c r="L38" s="11"/>
      <c r="IK38" s="11"/>
      <c r="IL38" s="11"/>
      <c r="IM38" s="11"/>
      <c r="IN38" s="11"/>
      <c r="IO38" s="11"/>
      <c r="IP38" s="11"/>
      <c r="IQ38" s="11"/>
      <c r="IR38" s="11"/>
      <c r="IS38" s="11"/>
    </row>
    <row r="39" spans="1:253" s="16" customFormat="1" ht="45.75" customHeight="1">
      <c r="A39" s="38">
        <v>18010400</v>
      </c>
      <c r="B39" s="28" t="s">
        <v>25</v>
      </c>
      <c r="C39" s="61">
        <f t="shared" si="0"/>
        <v>11500000</v>
      </c>
      <c r="D39" s="62">
        <v>11500000</v>
      </c>
      <c r="E39" s="62"/>
      <c r="F39" s="62"/>
      <c r="G39" s="15"/>
      <c r="H39" s="15"/>
      <c r="I39" s="15"/>
      <c r="J39" s="15"/>
      <c r="K39" s="15"/>
      <c r="L39" s="15"/>
      <c r="IK39" s="15"/>
      <c r="IL39" s="15"/>
      <c r="IM39" s="15"/>
      <c r="IN39" s="15"/>
      <c r="IO39" s="15"/>
      <c r="IP39" s="15"/>
      <c r="IQ39" s="15"/>
      <c r="IR39" s="15"/>
      <c r="IS39" s="15"/>
    </row>
    <row r="40" spans="1:253" s="16" customFormat="1" ht="15.75">
      <c r="A40" s="38">
        <v>18010500</v>
      </c>
      <c r="B40" s="28" t="s">
        <v>26</v>
      </c>
      <c r="C40" s="61">
        <f t="shared" si="0"/>
        <v>33120000</v>
      </c>
      <c r="D40" s="62">
        <v>33120000</v>
      </c>
      <c r="E40" s="62"/>
      <c r="F40" s="62"/>
      <c r="G40" s="17">
        <f>D40+D41+D42+D43</f>
        <v>92780000</v>
      </c>
      <c r="H40" s="15">
        <v>92780000</v>
      </c>
      <c r="I40" s="17">
        <f>H40-G40</f>
        <v>0</v>
      </c>
      <c r="J40" s="15"/>
      <c r="K40" s="15"/>
      <c r="L40" s="15"/>
      <c r="IK40" s="15"/>
      <c r="IL40" s="15"/>
      <c r="IM40" s="15"/>
      <c r="IN40" s="15"/>
      <c r="IO40" s="15"/>
      <c r="IP40" s="15"/>
      <c r="IQ40" s="15"/>
      <c r="IR40" s="15"/>
      <c r="IS40" s="15"/>
    </row>
    <row r="41" spans="1:253" s="16" customFormat="1" ht="15.75">
      <c r="A41" s="38">
        <v>18010600</v>
      </c>
      <c r="B41" s="28" t="s">
        <v>27</v>
      </c>
      <c r="C41" s="61">
        <f t="shared" si="0"/>
        <v>52560000</v>
      </c>
      <c r="D41" s="62">
        <v>52560000</v>
      </c>
      <c r="E41" s="62"/>
      <c r="F41" s="62"/>
      <c r="G41" s="18"/>
      <c r="H41" s="15"/>
      <c r="I41" s="15"/>
      <c r="J41" s="15"/>
      <c r="K41" s="15"/>
      <c r="L41" s="15"/>
      <c r="IK41" s="15"/>
      <c r="IL41" s="15"/>
      <c r="IM41" s="15"/>
      <c r="IN41" s="15"/>
      <c r="IO41" s="15"/>
      <c r="IP41" s="15"/>
      <c r="IQ41" s="15"/>
      <c r="IR41" s="15"/>
      <c r="IS41" s="15"/>
    </row>
    <row r="42" spans="1:253" s="16" customFormat="1" ht="15.75">
      <c r="A42" s="38">
        <v>18010700</v>
      </c>
      <c r="B42" s="28" t="s">
        <v>28</v>
      </c>
      <c r="C42" s="61">
        <f t="shared" si="0"/>
        <v>600000</v>
      </c>
      <c r="D42" s="52">
        <v>600000</v>
      </c>
      <c r="E42" s="62"/>
      <c r="F42" s="62"/>
      <c r="G42" s="17"/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16" customFormat="1" ht="15.75">
      <c r="A43" s="38">
        <v>18010900</v>
      </c>
      <c r="B43" s="28" t="s">
        <v>29</v>
      </c>
      <c r="C43" s="61">
        <f t="shared" si="0"/>
        <v>6500000</v>
      </c>
      <c r="D43" s="62">
        <v>6500000</v>
      </c>
      <c r="E43" s="62"/>
      <c r="F43" s="62"/>
      <c r="G43" s="15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16" customFormat="1" ht="15.75">
      <c r="A44" s="38">
        <v>18011000</v>
      </c>
      <c r="B44" s="28" t="s">
        <v>30</v>
      </c>
      <c r="C44" s="61">
        <f t="shared" si="0"/>
        <v>25000</v>
      </c>
      <c r="D44" s="62">
        <v>25000</v>
      </c>
      <c r="E44" s="62"/>
      <c r="F44" s="62"/>
      <c r="G44" s="18">
        <f>D44+D45</f>
        <v>50000</v>
      </c>
      <c r="H44" s="15"/>
      <c r="I44" s="15"/>
      <c r="J44" s="15"/>
      <c r="K44" s="15"/>
      <c r="L44" s="15"/>
      <c r="IK44" s="15"/>
      <c r="IL44" s="15"/>
      <c r="IM44" s="15"/>
      <c r="IN44" s="15"/>
      <c r="IO44" s="15"/>
      <c r="IP44" s="15"/>
      <c r="IQ44" s="15"/>
      <c r="IR44" s="15"/>
      <c r="IS44" s="15"/>
    </row>
    <row r="45" spans="1:253" s="16" customFormat="1" ht="15.75">
      <c r="A45" s="38">
        <v>18011100</v>
      </c>
      <c r="B45" s="28" t="s">
        <v>85</v>
      </c>
      <c r="C45" s="61">
        <f t="shared" si="0"/>
        <v>25000</v>
      </c>
      <c r="D45" s="62">
        <v>25000</v>
      </c>
      <c r="E45" s="62"/>
      <c r="F45" s="62"/>
      <c r="G45" s="15"/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12" customFormat="1" ht="17.25" customHeight="1">
      <c r="A46" s="38">
        <v>18020000</v>
      </c>
      <c r="B46" s="28" t="s">
        <v>32</v>
      </c>
      <c r="C46" s="61">
        <f>D46</f>
        <v>224300</v>
      </c>
      <c r="D46" s="62">
        <f>D47</f>
        <v>224300</v>
      </c>
      <c r="E46" s="62"/>
      <c r="F46" s="62"/>
      <c r="G46" s="11"/>
      <c r="H46" s="11"/>
      <c r="I46" s="11"/>
      <c r="J46" s="11"/>
      <c r="K46" s="11"/>
      <c r="L46" s="11"/>
      <c r="IK46" s="11"/>
      <c r="IL46" s="11"/>
      <c r="IM46" s="11"/>
      <c r="IN46" s="11"/>
      <c r="IO46" s="11"/>
      <c r="IP46" s="11"/>
      <c r="IQ46" s="11"/>
      <c r="IR46" s="11"/>
      <c r="IS46" s="11"/>
    </row>
    <row r="47" spans="1:253" s="16" customFormat="1" ht="31.9" customHeight="1">
      <c r="A47" s="38">
        <v>18020100</v>
      </c>
      <c r="B47" s="28" t="s">
        <v>33</v>
      </c>
      <c r="C47" s="61">
        <f>D47</f>
        <v>224300</v>
      </c>
      <c r="D47" s="62">
        <v>224300</v>
      </c>
      <c r="E47" s="62"/>
      <c r="F47" s="62"/>
      <c r="G47" s="15"/>
      <c r="H47" s="15"/>
      <c r="I47" s="15"/>
      <c r="J47" s="15"/>
      <c r="K47" s="15"/>
      <c r="L47" s="15"/>
      <c r="IK47" s="15"/>
      <c r="IL47" s="15"/>
      <c r="IM47" s="15"/>
      <c r="IN47" s="15"/>
      <c r="IO47" s="15"/>
      <c r="IP47" s="15"/>
      <c r="IQ47" s="15"/>
      <c r="IR47" s="15"/>
      <c r="IS47" s="15"/>
    </row>
    <row r="48" spans="1:253" s="12" customFormat="1" ht="17.25" customHeight="1">
      <c r="A48" s="38">
        <v>18030000</v>
      </c>
      <c r="B48" s="28" t="s">
        <v>34</v>
      </c>
      <c r="C48" s="61">
        <f>D48+E48</f>
        <v>237000</v>
      </c>
      <c r="D48" s="62">
        <f>D49+D50</f>
        <v>237000</v>
      </c>
      <c r="E48" s="62"/>
      <c r="F48" s="62"/>
      <c r="G48" s="11"/>
      <c r="H48" s="11"/>
      <c r="I48" s="11"/>
      <c r="J48" s="11"/>
      <c r="K48" s="11"/>
      <c r="L48" s="11"/>
      <c r="IK48" s="11"/>
      <c r="IL48" s="11"/>
      <c r="IM48" s="11"/>
      <c r="IN48" s="11"/>
      <c r="IO48" s="11"/>
      <c r="IP48" s="11"/>
      <c r="IQ48" s="11"/>
      <c r="IR48" s="11"/>
      <c r="IS48" s="11"/>
    </row>
    <row r="49" spans="1:253" s="16" customFormat="1" ht="15.75">
      <c r="A49" s="38">
        <v>18030100</v>
      </c>
      <c r="B49" s="28" t="s">
        <v>35</v>
      </c>
      <c r="C49" s="61">
        <f t="shared" ref="C49:C54" si="1">D49</f>
        <v>208000</v>
      </c>
      <c r="D49" s="62">
        <v>208000</v>
      </c>
      <c r="E49" s="62"/>
      <c r="F49" s="62"/>
      <c r="G49" s="15"/>
      <c r="H49" s="15"/>
      <c r="I49" s="15"/>
      <c r="J49" s="15"/>
      <c r="K49" s="15"/>
      <c r="L49" s="15"/>
      <c r="IK49" s="15"/>
      <c r="IL49" s="15"/>
      <c r="IM49" s="15"/>
      <c r="IN49" s="15"/>
      <c r="IO49" s="15"/>
      <c r="IP49" s="15"/>
      <c r="IQ49" s="15"/>
      <c r="IR49" s="15"/>
      <c r="IS49" s="15"/>
    </row>
    <row r="50" spans="1:253" s="16" customFormat="1" ht="15.75">
      <c r="A50" s="38">
        <v>18030200</v>
      </c>
      <c r="B50" s="28" t="s">
        <v>39</v>
      </c>
      <c r="C50" s="61">
        <f t="shared" si="1"/>
        <v>29000</v>
      </c>
      <c r="D50" s="62">
        <v>29000</v>
      </c>
      <c r="E50" s="62"/>
      <c r="F50" s="62"/>
      <c r="G50" s="15"/>
      <c r="H50" s="15"/>
      <c r="I50" s="15"/>
      <c r="J50" s="15"/>
      <c r="K50" s="15"/>
      <c r="L50" s="15"/>
      <c r="IK50" s="15"/>
      <c r="IL50" s="15"/>
      <c r="IM50" s="15"/>
      <c r="IN50" s="15"/>
      <c r="IO50" s="15"/>
      <c r="IP50" s="15"/>
      <c r="IQ50" s="15"/>
      <c r="IR50" s="15"/>
      <c r="IS50" s="15"/>
    </row>
    <row r="51" spans="1:253" s="12" customFormat="1" ht="18" customHeight="1">
      <c r="A51" s="40">
        <v>18050000</v>
      </c>
      <c r="B51" s="28" t="s">
        <v>36</v>
      </c>
      <c r="C51" s="61">
        <f t="shared" si="1"/>
        <v>83580000</v>
      </c>
      <c r="D51" s="62">
        <f>SUM(D52:D54)</f>
        <v>83580000</v>
      </c>
      <c r="E51" s="62"/>
      <c r="F51" s="62"/>
      <c r="G51" s="11">
        <v>83580000</v>
      </c>
      <c r="H51" s="73">
        <f>G51-D51</f>
        <v>0</v>
      </c>
      <c r="I51" s="11"/>
      <c r="J51" s="11"/>
      <c r="K51" s="11"/>
      <c r="L51" s="11"/>
      <c r="IK51" s="11"/>
      <c r="IL51" s="11"/>
      <c r="IM51" s="11"/>
      <c r="IN51" s="11"/>
      <c r="IO51" s="11"/>
      <c r="IP51" s="11"/>
      <c r="IQ51" s="11"/>
      <c r="IR51" s="11"/>
      <c r="IS51" s="11"/>
    </row>
    <row r="52" spans="1:253" s="16" customFormat="1" ht="15" customHeight="1">
      <c r="A52" s="40">
        <v>18050300</v>
      </c>
      <c r="B52" s="28" t="s">
        <v>37</v>
      </c>
      <c r="C52" s="61">
        <f t="shared" si="1"/>
        <v>14000000</v>
      </c>
      <c r="D52" s="62">
        <v>14000000</v>
      </c>
      <c r="E52" s="62"/>
      <c r="F52" s="62"/>
      <c r="G52" s="15"/>
      <c r="H52" s="15"/>
      <c r="I52" s="15"/>
      <c r="J52" s="15"/>
      <c r="K52" s="15"/>
      <c r="L52" s="15"/>
      <c r="IK52" s="15"/>
      <c r="IL52" s="15"/>
      <c r="IM52" s="15"/>
      <c r="IN52" s="15"/>
      <c r="IO52" s="15"/>
      <c r="IP52" s="15"/>
      <c r="IQ52" s="15"/>
      <c r="IR52" s="15"/>
      <c r="IS52" s="15"/>
    </row>
    <row r="53" spans="1:253" s="16" customFormat="1" ht="14.25" customHeight="1">
      <c r="A53" s="38">
        <v>18050400</v>
      </c>
      <c r="B53" s="28" t="s">
        <v>38</v>
      </c>
      <c r="C53" s="61">
        <f t="shared" si="1"/>
        <v>69540000</v>
      </c>
      <c r="D53" s="62">
        <v>69540000</v>
      </c>
      <c r="E53" s="62"/>
      <c r="F53" s="62"/>
      <c r="G53" s="15"/>
      <c r="H53" s="15"/>
      <c r="I53" s="15"/>
      <c r="J53" s="15"/>
      <c r="K53" s="15"/>
      <c r="L53" s="15"/>
      <c r="IK53" s="15"/>
      <c r="IL53" s="15"/>
      <c r="IM53" s="15"/>
      <c r="IN53" s="15"/>
      <c r="IO53" s="15"/>
      <c r="IP53" s="15"/>
      <c r="IQ53" s="15"/>
      <c r="IR53" s="15"/>
      <c r="IS53" s="15"/>
    </row>
    <row r="54" spans="1:253" s="16" customFormat="1" ht="46.15" customHeight="1">
      <c r="A54" s="38">
        <v>18050500</v>
      </c>
      <c r="B54" s="41" t="s">
        <v>97</v>
      </c>
      <c r="C54" s="61">
        <f t="shared" si="1"/>
        <v>40000</v>
      </c>
      <c r="D54" s="62">
        <v>40000</v>
      </c>
      <c r="E54" s="62"/>
      <c r="F54" s="62"/>
      <c r="G54" s="15"/>
      <c r="H54" s="15"/>
      <c r="I54" s="15"/>
      <c r="J54" s="15"/>
      <c r="K54" s="15"/>
      <c r="L54" s="15"/>
      <c r="IK54" s="15"/>
      <c r="IL54" s="15"/>
      <c r="IM54" s="15"/>
      <c r="IN54" s="15"/>
      <c r="IO54" s="15"/>
      <c r="IP54" s="15"/>
      <c r="IQ54" s="15"/>
      <c r="IR54" s="15"/>
      <c r="IS54" s="15"/>
    </row>
    <row r="55" spans="1:253" s="12" customFormat="1" ht="18.75" customHeight="1">
      <c r="A55" s="38">
        <v>19000000</v>
      </c>
      <c r="B55" s="29" t="s">
        <v>5</v>
      </c>
      <c r="C55" s="61">
        <f>C56</f>
        <v>766000</v>
      </c>
      <c r="D55" s="61">
        <f>D56</f>
        <v>0</v>
      </c>
      <c r="E55" s="61">
        <f>E56</f>
        <v>766000</v>
      </c>
      <c r="F55" s="61"/>
      <c r="G55" s="11"/>
      <c r="H55" s="11"/>
      <c r="I55" s="11"/>
      <c r="J55" s="11"/>
      <c r="K55" s="11"/>
      <c r="L55" s="11"/>
      <c r="IK55" s="11"/>
      <c r="IL55" s="11"/>
      <c r="IM55" s="11"/>
      <c r="IN55" s="11"/>
      <c r="IO55" s="11"/>
      <c r="IP55" s="11"/>
      <c r="IQ55" s="11"/>
      <c r="IR55" s="11"/>
      <c r="IS55" s="11"/>
    </row>
    <row r="56" spans="1:253" s="16" customFormat="1" ht="18" customHeight="1">
      <c r="A56" s="38">
        <v>19010000</v>
      </c>
      <c r="B56" s="29" t="s">
        <v>31</v>
      </c>
      <c r="C56" s="61">
        <f>D56+E56</f>
        <v>766000</v>
      </c>
      <c r="D56" s="62">
        <f>SUM(D57:D59)</f>
        <v>0</v>
      </c>
      <c r="E56" s="62">
        <f>SUM(E57:E59)</f>
        <v>766000</v>
      </c>
      <c r="F56" s="62"/>
      <c r="G56" s="15"/>
      <c r="H56" s="15"/>
      <c r="I56" s="15"/>
      <c r="J56" s="15"/>
      <c r="K56" s="15"/>
      <c r="L56" s="15"/>
      <c r="IK56" s="15"/>
      <c r="IL56" s="15"/>
      <c r="IM56" s="15"/>
      <c r="IN56" s="15"/>
      <c r="IO56" s="15"/>
      <c r="IP56" s="15"/>
      <c r="IQ56" s="15"/>
      <c r="IR56" s="15"/>
      <c r="IS56" s="15"/>
    </row>
    <row r="57" spans="1:253" s="16" customFormat="1" ht="50.45" customHeight="1">
      <c r="A57" s="38">
        <v>19010100</v>
      </c>
      <c r="B57" s="28" t="s">
        <v>137</v>
      </c>
      <c r="C57" s="61">
        <f>D57+E57</f>
        <v>100000</v>
      </c>
      <c r="D57" s="62"/>
      <c r="E57" s="62">
        <v>100000</v>
      </c>
      <c r="F57" s="62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16" customFormat="1" ht="31.9" customHeight="1">
      <c r="A58" s="38">
        <v>19010200</v>
      </c>
      <c r="B58" s="28" t="s">
        <v>83</v>
      </c>
      <c r="C58" s="61">
        <f>D58+E58</f>
        <v>160000</v>
      </c>
      <c r="D58" s="62"/>
      <c r="E58" s="62">
        <v>160000</v>
      </c>
      <c r="F58" s="62"/>
      <c r="G58" s="15"/>
      <c r="H58" s="15"/>
      <c r="I58" s="15"/>
      <c r="J58" s="15"/>
      <c r="K58" s="15"/>
      <c r="L58" s="15"/>
      <c r="IK58" s="15"/>
      <c r="IL58" s="15"/>
      <c r="IM58" s="15"/>
      <c r="IN58" s="15"/>
      <c r="IO58" s="15"/>
      <c r="IP58" s="15"/>
      <c r="IQ58" s="15"/>
      <c r="IR58" s="15"/>
      <c r="IS58" s="15"/>
    </row>
    <row r="59" spans="1:253" s="16" customFormat="1" ht="48.75" customHeight="1">
      <c r="A59" s="38">
        <v>19010300</v>
      </c>
      <c r="B59" s="28" t="s">
        <v>84</v>
      </c>
      <c r="C59" s="61">
        <f>D59+E59</f>
        <v>506000</v>
      </c>
      <c r="D59" s="62"/>
      <c r="E59" s="62">
        <v>506000</v>
      </c>
      <c r="F59" s="62"/>
      <c r="G59" s="15"/>
      <c r="H59" s="15"/>
      <c r="I59" s="15"/>
      <c r="J59" s="15"/>
      <c r="K59" s="15"/>
      <c r="L59" s="15"/>
      <c r="IK59" s="15"/>
      <c r="IL59" s="15"/>
      <c r="IM59" s="15"/>
      <c r="IN59" s="15"/>
      <c r="IO59" s="15"/>
      <c r="IP59" s="15"/>
      <c r="IQ59" s="15"/>
      <c r="IR59" s="15"/>
      <c r="IS59" s="15"/>
    </row>
    <row r="60" spans="1:253" s="20" customFormat="1" ht="15.75">
      <c r="A60" s="38">
        <v>20000000</v>
      </c>
      <c r="B60" s="29" t="s">
        <v>6</v>
      </c>
      <c r="C60" s="61">
        <f>C61+C70+C83+C90</f>
        <v>54299032</v>
      </c>
      <c r="D60" s="61">
        <f>D61+D70+D83+D90</f>
        <v>16134086</v>
      </c>
      <c r="E60" s="61">
        <f>E61+E70+E83+E90</f>
        <v>38164946</v>
      </c>
      <c r="F60" s="61">
        <f>F61+F70+F83+F90</f>
        <v>0</v>
      </c>
      <c r="G60" s="19"/>
      <c r="H60" s="19"/>
      <c r="I60" s="19"/>
      <c r="J60" s="19"/>
      <c r="K60" s="19"/>
      <c r="L60" s="19"/>
      <c r="IK60" s="19"/>
      <c r="IL60" s="19"/>
      <c r="IM60" s="19"/>
      <c r="IN60" s="19"/>
      <c r="IO60" s="19"/>
      <c r="IP60" s="19"/>
      <c r="IQ60" s="19"/>
      <c r="IR60" s="19"/>
      <c r="IS60" s="19"/>
    </row>
    <row r="61" spans="1:253" s="12" customFormat="1" ht="15.75">
      <c r="A61" s="38">
        <v>21000000</v>
      </c>
      <c r="B61" s="29" t="s">
        <v>7</v>
      </c>
      <c r="C61" s="61">
        <f>C62+C65+C64</f>
        <v>3005386</v>
      </c>
      <c r="D61" s="61">
        <f>D62+D65+D64</f>
        <v>3005386</v>
      </c>
      <c r="E61" s="61"/>
      <c r="F61" s="61"/>
      <c r="G61" s="11"/>
      <c r="H61" s="11"/>
      <c r="I61" s="11"/>
      <c r="J61" s="11"/>
      <c r="K61" s="11"/>
      <c r="L61" s="11"/>
      <c r="IK61" s="11"/>
      <c r="IL61" s="11"/>
      <c r="IM61" s="11"/>
      <c r="IN61" s="11"/>
      <c r="IO61" s="11"/>
      <c r="IP61" s="11"/>
      <c r="IQ61" s="11"/>
      <c r="IR61" s="11"/>
      <c r="IS61" s="11"/>
    </row>
    <row r="62" spans="1:253" s="12" customFormat="1" ht="79.5" customHeight="1">
      <c r="A62" s="38">
        <v>21010000</v>
      </c>
      <c r="B62" s="28" t="s">
        <v>110</v>
      </c>
      <c r="C62" s="61">
        <f>C63</f>
        <v>2719386</v>
      </c>
      <c r="D62" s="61">
        <f>D63</f>
        <v>2719386</v>
      </c>
      <c r="E62" s="61"/>
      <c r="F62" s="61"/>
      <c r="G62" s="11"/>
      <c r="H62" s="11"/>
      <c r="I62" s="11"/>
      <c r="J62" s="11"/>
      <c r="K62" s="11"/>
      <c r="L62" s="11"/>
      <c r="IK62" s="11"/>
      <c r="IL62" s="11"/>
      <c r="IM62" s="11"/>
      <c r="IN62" s="11"/>
      <c r="IO62" s="11"/>
      <c r="IP62" s="11"/>
      <c r="IQ62" s="11"/>
      <c r="IR62" s="11"/>
      <c r="IS62" s="11"/>
    </row>
    <row r="63" spans="1:253" s="16" customFormat="1" ht="47.25" customHeight="1">
      <c r="A63" s="38">
        <v>21010300</v>
      </c>
      <c r="B63" s="28" t="s">
        <v>66</v>
      </c>
      <c r="C63" s="61">
        <f t="shared" ref="C63:C94" si="2">D63+E63</f>
        <v>2719386</v>
      </c>
      <c r="D63" s="62">
        <f>20000+1664600+1034786</f>
        <v>2719386</v>
      </c>
      <c r="E63" s="62"/>
      <c r="F63" s="62"/>
      <c r="G63" s="15"/>
      <c r="H63" s="15"/>
      <c r="I63" s="15"/>
      <c r="J63" s="15"/>
      <c r="K63" s="15"/>
      <c r="L63" s="15"/>
      <c r="IK63" s="15"/>
      <c r="IL63" s="15"/>
      <c r="IM63" s="15"/>
      <c r="IN63" s="15"/>
      <c r="IO63" s="15"/>
      <c r="IP63" s="15"/>
      <c r="IQ63" s="15"/>
      <c r="IR63" s="15"/>
      <c r="IS63" s="15"/>
    </row>
    <row r="64" spans="1:253" s="16" customFormat="1" ht="15" hidden="1" customHeight="1">
      <c r="A64" s="38">
        <v>21050000</v>
      </c>
      <c r="B64" s="28" t="s">
        <v>69</v>
      </c>
      <c r="C64" s="61">
        <f t="shared" si="2"/>
        <v>0</v>
      </c>
      <c r="D64" s="62"/>
      <c r="E64" s="62"/>
      <c r="F64" s="62"/>
      <c r="G64" s="15"/>
      <c r="H64" s="15"/>
      <c r="I64" s="15"/>
      <c r="J64" s="15"/>
      <c r="K64" s="15"/>
      <c r="L64" s="15"/>
      <c r="IK64" s="15"/>
      <c r="IL64" s="15"/>
      <c r="IM64" s="15"/>
      <c r="IN64" s="15"/>
      <c r="IO64" s="15"/>
      <c r="IP64" s="15"/>
      <c r="IQ64" s="15"/>
      <c r="IR64" s="15"/>
      <c r="IS64" s="15"/>
    </row>
    <row r="65" spans="1:253" s="12" customFormat="1" ht="15.6" customHeight="1">
      <c r="A65" s="38">
        <v>21080000</v>
      </c>
      <c r="B65" s="29" t="s">
        <v>40</v>
      </c>
      <c r="C65" s="61">
        <f t="shared" si="2"/>
        <v>286000</v>
      </c>
      <c r="D65" s="62">
        <f>SUM(D66:D69)</f>
        <v>286000</v>
      </c>
      <c r="E65" s="62"/>
      <c r="F65" s="62"/>
      <c r="G65" s="11"/>
      <c r="H65" s="11"/>
      <c r="I65" s="11"/>
      <c r="J65" s="11"/>
      <c r="K65" s="11"/>
      <c r="L65" s="11"/>
      <c r="IK65" s="11"/>
      <c r="IL65" s="11"/>
      <c r="IM65" s="11"/>
      <c r="IN65" s="11"/>
      <c r="IO65" s="11"/>
      <c r="IP65" s="11"/>
      <c r="IQ65" s="11"/>
      <c r="IR65" s="11"/>
      <c r="IS65" s="11"/>
    </row>
    <row r="66" spans="1:253" s="16" customFormat="1" ht="18.600000000000001" hidden="1" customHeight="1">
      <c r="A66" s="38">
        <v>21080500</v>
      </c>
      <c r="B66" s="29" t="s">
        <v>40</v>
      </c>
      <c r="C66" s="61">
        <f t="shared" si="2"/>
        <v>0</v>
      </c>
      <c r="D66" s="62"/>
      <c r="E66" s="62"/>
      <c r="F66" s="62"/>
      <c r="G66" s="15"/>
      <c r="H66" s="15"/>
      <c r="I66" s="15"/>
      <c r="J66" s="15"/>
      <c r="K66" s="15"/>
      <c r="L66" s="15"/>
      <c r="IK66" s="15"/>
      <c r="IL66" s="15"/>
      <c r="IM66" s="15"/>
      <c r="IN66" s="15"/>
      <c r="IO66" s="15"/>
      <c r="IP66" s="15"/>
      <c r="IQ66" s="15"/>
      <c r="IR66" s="15"/>
      <c r="IS66" s="15"/>
    </row>
    <row r="67" spans="1:253" s="16" customFormat="1" ht="19.149999999999999" customHeight="1">
      <c r="A67" s="38">
        <v>21081100</v>
      </c>
      <c r="B67" s="29" t="s">
        <v>59</v>
      </c>
      <c r="C67" s="61">
        <f t="shared" si="2"/>
        <v>115000</v>
      </c>
      <c r="D67" s="62">
        <f>50000+65000</f>
        <v>115000</v>
      </c>
      <c r="E67" s="62"/>
      <c r="F67" s="62"/>
      <c r="G67" s="15"/>
      <c r="H67" s="15"/>
      <c r="I67" s="15"/>
      <c r="J67" s="15"/>
      <c r="K67" s="15"/>
      <c r="L67" s="15"/>
      <c r="IK67" s="15"/>
      <c r="IL67" s="15"/>
      <c r="IM67" s="15"/>
      <c r="IN67" s="15"/>
      <c r="IO67" s="15"/>
      <c r="IP67" s="15"/>
      <c r="IQ67" s="15"/>
      <c r="IR67" s="15"/>
      <c r="IS67" s="15"/>
    </row>
    <row r="68" spans="1:253" s="16" customFormat="1" ht="64.900000000000006" customHeight="1">
      <c r="A68" s="38">
        <v>21081500</v>
      </c>
      <c r="B68" s="30" t="s">
        <v>148</v>
      </c>
      <c r="C68" s="61">
        <f t="shared" si="2"/>
        <v>166000</v>
      </c>
      <c r="D68" s="62">
        <f>120000+46000</f>
        <v>166000</v>
      </c>
      <c r="E68" s="62"/>
      <c r="F68" s="62"/>
      <c r="G68" s="15"/>
      <c r="H68" s="15"/>
      <c r="I68" s="15"/>
      <c r="J68" s="15"/>
      <c r="K68" s="15"/>
      <c r="L68" s="15"/>
      <c r="IK68" s="15"/>
      <c r="IL68" s="15"/>
      <c r="IM68" s="15"/>
      <c r="IN68" s="15"/>
      <c r="IO68" s="15"/>
      <c r="IP68" s="15"/>
      <c r="IQ68" s="15"/>
      <c r="IR68" s="15"/>
      <c r="IS68" s="15"/>
    </row>
    <row r="69" spans="1:253" s="12" customFormat="1" ht="61.9" customHeight="1">
      <c r="A69" s="38">
        <v>21082400</v>
      </c>
      <c r="B69" s="30" t="s">
        <v>125</v>
      </c>
      <c r="C69" s="61">
        <f t="shared" si="2"/>
        <v>5000</v>
      </c>
      <c r="D69" s="62">
        <f>25000-20000</f>
        <v>5000</v>
      </c>
      <c r="E69" s="62"/>
      <c r="F69" s="62"/>
      <c r="G69" s="11"/>
      <c r="H69" s="11"/>
      <c r="I69" s="11"/>
      <c r="J69" s="11"/>
      <c r="K69" s="11"/>
      <c r="L69" s="11"/>
      <c r="IK69" s="11"/>
      <c r="IL69" s="11"/>
      <c r="IM69" s="11"/>
      <c r="IN69" s="11"/>
      <c r="IO69" s="11"/>
      <c r="IP69" s="11"/>
      <c r="IQ69" s="11"/>
      <c r="IR69" s="11"/>
      <c r="IS69" s="11"/>
    </row>
    <row r="70" spans="1:253" s="12" customFormat="1" ht="33" customHeight="1">
      <c r="A70" s="38">
        <v>22000000</v>
      </c>
      <c r="B70" s="29" t="s">
        <v>8</v>
      </c>
      <c r="C70" s="61">
        <f>C71+C77+C79</f>
        <v>11128700</v>
      </c>
      <c r="D70" s="61">
        <f>D71+D77+D79</f>
        <v>11128700</v>
      </c>
      <c r="E70" s="61"/>
      <c r="F70" s="61"/>
      <c r="G70" s="11"/>
      <c r="H70" s="11"/>
      <c r="I70" s="11"/>
      <c r="J70" s="11"/>
      <c r="K70" s="11"/>
      <c r="L70" s="11"/>
      <c r="IK70" s="11"/>
      <c r="IL70" s="11"/>
      <c r="IM70" s="11"/>
      <c r="IN70" s="11"/>
      <c r="IO70" s="11"/>
      <c r="IP70" s="11"/>
      <c r="IQ70" s="11"/>
      <c r="IR70" s="11"/>
      <c r="IS70" s="11"/>
    </row>
    <row r="71" spans="1:253" s="12" customFormat="1" ht="15.75" customHeight="1">
      <c r="A71" s="38">
        <v>22010000</v>
      </c>
      <c r="B71" s="29" t="s">
        <v>57</v>
      </c>
      <c r="C71" s="61">
        <f>SUM(C72:C75)</f>
        <v>9428700</v>
      </c>
      <c r="D71" s="61">
        <f>SUM(D72:D76)</f>
        <v>9428700</v>
      </c>
      <c r="E71" s="61"/>
      <c r="F71" s="61"/>
      <c r="G71" s="11"/>
      <c r="H71" s="11"/>
      <c r="I71" s="11"/>
      <c r="J71" s="11"/>
      <c r="K71" s="11"/>
      <c r="L71" s="11"/>
      <c r="IK71" s="11"/>
      <c r="IL71" s="11"/>
      <c r="IM71" s="11"/>
      <c r="IN71" s="11"/>
      <c r="IO71" s="11"/>
      <c r="IP71" s="11"/>
      <c r="IQ71" s="11"/>
      <c r="IR71" s="11"/>
      <c r="IS71" s="11"/>
    </row>
    <row r="72" spans="1:253" s="16" customFormat="1" ht="48.6" hidden="1" customHeight="1">
      <c r="A72" s="38">
        <v>22010200</v>
      </c>
      <c r="B72" s="42" t="s">
        <v>95</v>
      </c>
      <c r="C72" s="61">
        <f t="shared" si="2"/>
        <v>0</v>
      </c>
      <c r="D72" s="61"/>
      <c r="E72" s="61"/>
      <c r="F72" s="61"/>
      <c r="G72" s="15"/>
      <c r="H72" s="15"/>
      <c r="I72" s="15"/>
      <c r="J72" s="15"/>
      <c r="K72" s="15"/>
      <c r="L72" s="15"/>
      <c r="IK72" s="15"/>
      <c r="IL72" s="15"/>
      <c r="IM72" s="15"/>
      <c r="IN72" s="15"/>
      <c r="IO72" s="15"/>
      <c r="IP72" s="15"/>
      <c r="IQ72" s="15"/>
      <c r="IR72" s="15"/>
      <c r="IS72" s="15"/>
    </row>
    <row r="73" spans="1:253" s="12" customFormat="1" ht="36.6" customHeight="1">
      <c r="A73" s="38">
        <v>22010300</v>
      </c>
      <c r="B73" s="29" t="s">
        <v>82</v>
      </c>
      <c r="C73" s="61">
        <f t="shared" si="2"/>
        <v>248700</v>
      </c>
      <c r="D73" s="61">
        <v>248700</v>
      </c>
      <c r="E73" s="61"/>
      <c r="F73" s="61"/>
      <c r="G73" s="11"/>
      <c r="H73" s="11"/>
      <c r="I73" s="11"/>
      <c r="J73" s="11"/>
      <c r="K73" s="11"/>
      <c r="L73" s="11"/>
      <c r="IK73" s="11"/>
      <c r="IL73" s="11"/>
      <c r="IM73" s="11"/>
      <c r="IN73" s="11"/>
      <c r="IO73" s="11"/>
      <c r="IP73" s="11"/>
      <c r="IQ73" s="11"/>
      <c r="IR73" s="11"/>
      <c r="IS73" s="11"/>
    </row>
    <row r="74" spans="1:253" s="16" customFormat="1" ht="23.45" customHeight="1">
      <c r="A74" s="38">
        <v>22012500</v>
      </c>
      <c r="B74" s="29" t="s">
        <v>58</v>
      </c>
      <c r="C74" s="61">
        <f t="shared" si="2"/>
        <v>9000000</v>
      </c>
      <c r="D74" s="61">
        <v>9000000</v>
      </c>
      <c r="E74" s="61"/>
      <c r="F74" s="61"/>
      <c r="G74" s="15"/>
      <c r="H74" s="15"/>
      <c r="I74" s="15"/>
      <c r="J74" s="15"/>
      <c r="K74" s="15"/>
      <c r="L74" s="15"/>
      <c r="IK74" s="15"/>
      <c r="IL74" s="15"/>
      <c r="IM74" s="15"/>
      <c r="IN74" s="15"/>
      <c r="IO74" s="15"/>
      <c r="IP74" s="15"/>
      <c r="IQ74" s="15"/>
      <c r="IR74" s="15"/>
      <c r="IS74" s="15"/>
    </row>
    <row r="75" spans="1:253" s="16" customFormat="1" ht="33" customHeight="1">
      <c r="A75" s="38">
        <v>22012600</v>
      </c>
      <c r="B75" s="29" t="s">
        <v>70</v>
      </c>
      <c r="C75" s="61">
        <f t="shared" si="2"/>
        <v>180000</v>
      </c>
      <c r="D75" s="61">
        <v>180000</v>
      </c>
      <c r="E75" s="61"/>
      <c r="F75" s="61"/>
      <c r="G75" s="15"/>
      <c r="H75" s="15"/>
      <c r="I75" s="15"/>
      <c r="J75" s="15"/>
      <c r="K75" s="15"/>
      <c r="L75" s="15"/>
      <c r="IK75" s="15"/>
      <c r="IL75" s="15"/>
      <c r="IM75" s="15"/>
      <c r="IN75" s="15"/>
      <c r="IO75" s="15"/>
      <c r="IP75" s="15"/>
      <c r="IQ75" s="15"/>
      <c r="IR75" s="15"/>
      <c r="IS75" s="15"/>
    </row>
    <row r="76" spans="1:253" s="16" customFormat="1" ht="82.9" hidden="1" customHeight="1">
      <c r="A76" s="38">
        <v>22012900</v>
      </c>
      <c r="B76" s="43" t="s">
        <v>98</v>
      </c>
      <c r="C76" s="61">
        <f t="shared" si="2"/>
        <v>0</v>
      </c>
      <c r="D76" s="61"/>
      <c r="E76" s="61"/>
      <c r="F76" s="61"/>
      <c r="G76" s="15"/>
      <c r="H76" s="15"/>
      <c r="I76" s="15"/>
      <c r="J76" s="15"/>
      <c r="K76" s="15"/>
      <c r="L76" s="15"/>
      <c r="IK76" s="15"/>
      <c r="IL76" s="15"/>
      <c r="IM76" s="15"/>
      <c r="IN76" s="15"/>
      <c r="IO76" s="15"/>
      <c r="IP76" s="15"/>
      <c r="IQ76" s="15"/>
      <c r="IR76" s="15"/>
      <c r="IS76" s="15"/>
    </row>
    <row r="77" spans="1:253" s="12" customFormat="1" ht="34.15" customHeight="1">
      <c r="A77" s="38">
        <v>22080000</v>
      </c>
      <c r="B77" s="28" t="s">
        <v>41</v>
      </c>
      <c r="C77" s="61">
        <f>C78</f>
        <v>900000</v>
      </c>
      <c r="D77" s="62">
        <f>D78</f>
        <v>900000</v>
      </c>
      <c r="E77" s="62"/>
      <c r="F77" s="62"/>
      <c r="G77" s="11"/>
      <c r="H77" s="11"/>
      <c r="I77" s="11"/>
      <c r="J77" s="11"/>
      <c r="K77" s="11"/>
      <c r="L77" s="11"/>
      <c r="IK77" s="11"/>
      <c r="IL77" s="11"/>
      <c r="IM77" s="11"/>
      <c r="IN77" s="11"/>
      <c r="IO77" s="11"/>
      <c r="IP77" s="11"/>
      <c r="IQ77" s="11"/>
      <c r="IR77" s="11"/>
      <c r="IS77" s="11"/>
    </row>
    <row r="78" spans="1:253" s="16" customFormat="1" ht="32.450000000000003" customHeight="1">
      <c r="A78" s="38">
        <v>22080400</v>
      </c>
      <c r="B78" s="28" t="s">
        <v>116</v>
      </c>
      <c r="C78" s="61">
        <f t="shared" si="2"/>
        <v>900000</v>
      </c>
      <c r="D78" s="62">
        <v>900000</v>
      </c>
      <c r="E78" s="62"/>
      <c r="F78" s="62"/>
      <c r="G78" s="15"/>
      <c r="H78" s="15"/>
      <c r="I78" s="15"/>
      <c r="J78" s="15"/>
      <c r="K78" s="15"/>
      <c r="L78" s="15"/>
      <c r="IK78" s="15"/>
      <c r="IL78" s="15"/>
      <c r="IM78" s="15"/>
      <c r="IN78" s="15"/>
      <c r="IO78" s="15"/>
      <c r="IP78" s="15"/>
      <c r="IQ78" s="15"/>
      <c r="IR78" s="15"/>
      <c r="IS78" s="15"/>
    </row>
    <row r="79" spans="1:253" s="12" customFormat="1" ht="18" customHeight="1">
      <c r="A79" s="38">
        <v>22090000</v>
      </c>
      <c r="B79" s="28" t="s">
        <v>42</v>
      </c>
      <c r="C79" s="61">
        <f>SUM(C80:C82)</f>
        <v>800000</v>
      </c>
      <c r="D79" s="61">
        <f>SUM(D80:D82)</f>
        <v>800000</v>
      </c>
      <c r="E79" s="61"/>
      <c r="F79" s="61"/>
      <c r="G79" s="11"/>
      <c r="H79" s="11"/>
      <c r="I79" s="11"/>
      <c r="J79" s="11"/>
      <c r="K79" s="11"/>
      <c r="L79" s="11"/>
      <c r="IK79" s="11"/>
      <c r="IL79" s="11"/>
      <c r="IM79" s="11"/>
      <c r="IN79" s="11"/>
      <c r="IO79" s="11"/>
      <c r="IP79" s="11"/>
      <c r="IQ79" s="11"/>
      <c r="IR79" s="11"/>
      <c r="IS79" s="11"/>
    </row>
    <row r="80" spans="1:253" s="16" customFormat="1" ht="34.15" customHeight="1">
      <c r="A80" s="38">
        <v>22090100</v>
      </c>
      <c r="B80" s="28" t="s">
        <v>43</v>
      </c>
      <c r="C80" s="61">
        <f t="shared" si="2"/>
        <v>750000</v>
      </c>
      <c r="D80" s="62">
        <v>750000</v>
      </c>
      <c r="E80" s="62"/>
      <c r="F80" s="62"/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6" customFormat="1" ht="21" hidden="1" customHeight="1">
      <c r="A81" s="38">
        <v>22090200</v>
      </c>
      <c r="B81" s="34" t="s">
        <v>99</v>
      </c>
      <c r="C81" s="61">
        <f t="shared" si="2"/>
        <v>0</v>
      </c>
      <c r="D81" s="62"/>
      <c r="E81" s="62"/>
      <c r="F81" s="62"/>
      <c r="G81" s="15"/>
      <c r="H81" s="15"/>
      <c r="I81" s="15"/>
      <c r="J81" s="15"/>
      <c r="K81" s="15"/>
      <c r="L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6" customFormat="1" ht="32.450000000000003" customHeight="1">
      <c r="A82" s="38">
        <v>22090400</v>
      </c>
      <c r="B82" s="28" t="s">
        <v>76</v>
      </c>
      <c r="C82" s="61">
        <f t="shared" si="2"/>
        <v>50000</v>
      </c>
      <c r="D82" s="62">
        <v>50000</v>
      </c>
      <c r="E82" s="62"/>
      <c r="F82" s="62"/>
      <c r="G82" s="15"/>
      <c r="H82" s="15"/>
      <c r="I82" s="15"/>
      <c r="J82" s="15"/>
      <c r="K82" s="15"/>
      <c r="L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2" customFormat="1" ht="15.6" customHeight="1">
      <c r="A83" s="38">
        <v>24000000</v>
      </c>
      <c r="B83" s="28" t="s">
        <v>48</v>
      </c>
      <c r="C83" s="61">
        <f>C84+C85+C89</f>
        <v>2010000</v>
      </c>
      <c r="D83" s="61">
        <f>D84+D85+D89</f>
        <v>2000000</v>
      </c>
      <c r="E83" s="61">
        <f>E85+E89</f>
        <v>10000</v>
      </c>
      <c r="F83" s="61">
        <f>F85+F89</f>
        <v>0</v>
      </c>
      <c r="G83" s="11"/>
      <c r="H83" s="11"/>
      <c r="I83" s="11"/>
      <c r="J83" s="11"/>
      <c r="K83" s="11"/>
      <c r="L83" s="11"/>
      <c r="IK83" s="11"/>
      <c r="IL83" s="11"/>
      <c r="IM83" s="11"/>
      <c r="IN83" s="11"/>
      <c r="IO83" s="11"/>
      <c r="IP83" s="11"/>
      <c r="IQ83" s="11"/>
      <c r="IR83" s="11"/>
      <c r="IS83" s="11"/>
    </row>
    <row r="84" spans="1:253" s="12" customFormat="1" ht="15.75" hidden="1" customHeight="1">
      <c r="A84" s="38">
        <v>24030000</v>
      </c>
      <c r="B84" s="28" t="s">
        <v>61</v>
      </c>
      <c r="C84" s="61">
        <f>D84+E84</f>
        <v>0</v>
      </c>
      <c r="D84" s="61"/>
      <c r="E84" s="61"/>
      <c r="F84" s="61"/>
      <c r="G84" s="11"/>
      <c r="H84" s="11"/>
      <c r="I84" s="11"/>
      <c r="J84" s="11"/>
      <c r="K84" s="11"/>
      <c r="L84" s="11"/>
      <c r="IK84" s="11"/>
      <c r="IL84" s="11"/>
      <c r="IM84" s="11"/>
      <c r="IN84" s="11"/>
      <c r="IO84" s="11"/>
      <c r="IP84" s="11"/>
      <c r="IQ84" s="11"/>
      <c r="IR84" s="11"/>
      <c r="IS84" s="11"/>
    </row>
    <row r="85" spans="1:253" s="12" customFormat="1" ht="16.149999999999999" customHeight="1">
      <c r="A85" s="38">
        <v>24060000</v>
      </c>
      <c r="B85" s="28" t="s">
        <v>50</v>
      </c>
      <c r="C85" s="61">
        <f>C87+C88+C86</f>
        <v>2010000</v>
      </c>
      <c r="D85" s="61">
        <f>D86+D87+D88</f>
        <v>2000000</v>
      </c>
      <c r="E85" s="61">
        <f>E86+E87+E88</f>
        <v>10000</v>
      </c>
      <c r="F85" s="61"/>
      <c r="G85" s="11"/>
      <c r="H85" s="11"/>
      <c r="I85" s="11"/>
      <c r="J85" s="11"/>
      <c r="K85" s="11"/>
      <c r="L85" s="11"/>
      <c r="IK85" s="11"/>
      <c r="IL85" s="11"/>
      <c r="IM85" s="11"/>
      <c r="IN85" s="11"/>
      <c r="IO85" s="11"/>
      <c r="IP85" s="11"/>
      <c r="IQ85" s="11"/>
      <c r="IR85" s="11"/>
      <c r="IS85" s="11"/>
    </row>
    <row r="86" spans="1:253" s="12" customFormat="1" ht="16.149999999999999" customHeight="1">
      <c r="A86" s="38">
        <v>24060300</v>
      </c>
      <c r="B86" s="28" t="s">
        <v>50</v>
      </c>
      <c r="C86" s="61">
        <f>D86+E86</f>
        <v>2000000</v>
      </c>
      <c r="D86" s="61">
        <v>2000000</v>
      </c>
      <c r="E86" s="61"/>
      <c r="F86" s="61"/>
      <c r="G86" s="11"/>
      <c r="H86" s="11"/>
      <c r="I86" s="11"/>
      <c r="J86" s="11"/>
      <c r="K86" s="11"/>
      <c r="L86" s="11"/>
      <c r="IK86" s="11"/>
      <c r="IL86" s="11"/>
      <c r="IM86" s="11"/>
      <c r="IN86" s="11"/>
      <c r="IO86" s="11"/>
      <c r="IP86" s="11"/>
      <c r="IQ86" s="11"/>
      <c r="IR86" s="11"/>
      <c r="IS86" s="11"/>
    </row>
    <row r="87" spans="1:253" s="16" customFormat="1" ht="32.450000000000003" hidden="1" customHeight="1">
      <c r="A87" s="38">
        <v>24061600</v>
      </c>
      <c r="B87" s="28" t="s">
        <v>54</v>
      </c>
      <c r="C87" s="61">
        <f>D87+E87</f>
        <v>0</v>
      </c>
      <c r="D87" s="62"/>
      <c r="E87" s="62"/>
      <c r="F87" s="62"/>
      <c r="G87" s="15"/>
      <c r="H87" s="15"/>
      <c r="I87" s="15"/>
      <c r="J87" s="15"/>
      <c r="K87" s="15"/>
      <c r="L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6" customFormat="1" ht="48.75" customHeight="1">
      <c r="A88" s="38">
        <v>24062100</v>
      </c>
      <c r="B88" s="28" t="s">
        <v>49</v>
      </c>
      <c r="C88" s="61">
        <f>D88+E88</f>
        <v>10000</v>
      </c>
      <c r="D88" s="62"/>
      <c r="E88" s="62">
        <v>10000</v>
      </c>
      <c r="F88" s="62"/>
      <c r="G88" s="15"/>
      <c r="H88" s="15"/>
      <c r="I88" s="15"/>
      <c r="J88" s="15"/>
      <c r="K88" s="15"/>
      <c r="L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2" customFormat="1" ht="30.6" hidden="1" customHeight="1">
      <c r="A89" s="38">
        <v>24170000</v>
      </c>
      <c r="B89" s="28" t="s">
        <v>51</v>
      </c>
      <c r="C89" s="61">
        <f>D89+E89</f>
        <v>0</v>
      </c>
      <c r="D89" s="62"/>
      <c r="E89" s="62"/>
      <c r="F89" s="62"/>
      <c r="G89" s="11"/>
      <c r="H89" s="11"/>
      <c r="I89" s="11"/>
      <c r="J89" s="11"/>
      <c r="K89" s="11"/>
      <c r="L89" s="11"/>
      <c r="IK89" s="11"/>
      <c r="IL89" s="11"/>
      <c r="IM89" s="11"/>
      <c r="IN89" s="11"/>
      <c r="IO89" s="11"/>
      <c r="IP89" s="11"/>
      <c r="IQ89" s="11"/>
      <c r="IR89" s="11"/>
      <c r="IS89" s="11"/>
    </row>
    <row r="90" spans="1:253" s="12" customFormat="1" ht="16.149999999999999" customHeight="1">
      <c r="A90" s="38">
        <v>25000000</v>
      </c>
      <c r="B90" s="29" t="s">
        <v>13</v>
      </c>
      <c r="C90" s="61">
        <f>C91</f>
        <v>38154946</v>
      </c>
      <c r="D90" s="61"/>
      <c r="E90" s="61">
        <f>E91</f>
        <v>38154946</v>
      </c>
      <c r="F90" s="61"/>
      <c r="G90" s="11"/>
      <c r="H90" s="11"/>
      <c r="I90" s="11"/>
      <c r="J90" s="11"/>
      <c r="K90" s="11"/>
      <c r="L90" s="11"/>
      <c r="IK90" s="11"/>
      <c r="IL90" s="11"/>
      <c r="IM90" s="11"/>
      <c r="IN90" s="11"/>
      <c r="IO90" s="11"/>
      <c r="IP90" s="11"/>
      <c r="IQ90" s="11"/>
      <c r="IR90" s="11"/>
      <c r="IS90" s="11"/>
    </row>
    <row r="91" spans="1:253" s="12" customFormat="1" ht="30" customHeight="1">
      <c r="A91" s="38">
        <v>25010000</v>
      </c>
      <c r="B91" s="28" t="s">
        <v>44</v>
      </c>
      <c r="C91" s="61">
        <f t="shared" si="2"/>
        <v>38154946</v>
      </c>
      <c r="D91" s="61">
        <f>D92+D93+D94</f>
        <v>0</v>
      </c>
      <c r="E91" s="61">
        <f>E92+E93+E94</f>
        <v>38154946</v>
      </c>
      <c r="F91" s="61"/>
      <c r="G91" s="11"/>
      <c r="H91" s="11"/>
      <c r="I91" s="11"/>
      <c r="J91" s="11"/>
      <c r="K91" s="11"/>
      <c r="L91" s="11"/>
      <c r="IK91" s="11"/>
      <c r="IL91" s="11"/>
      <c r="IM91" s="11"/>
      <c r="IN91" s="11"/>
      <c r="IO91" s="11"/>
      <c r="IP91" s="11"/>
      <c r="IQ91" s="11"/>
      <c r="IR91" s="11"/>
      <c r="IS91" s="11"/>
    </row>
    <row r="92" spans="1:253" s="16" customFormat="1" ht="31.5">
      <c r="A92" s="38">
        <v>25010100</v>
      </c>
      <c r="B92" s="28" t="s">
        <v>45</v>
      </c>
      <c r="C92" s="61">
        <f t="shared" si="2"/>
        <v>37947496</v>
      </c>
      <c r="D92" s="61"/>
      <c r="E92" s="61">
        <v>37947496</v>
      </c>
      <c r="F92" s="61"/>
      <c r="G92" s="15"/>
      <c r="H92" s="15"/>
      <c r="I92" s="15"/>
      <c r="J92" s="15"/>
      <c r="K92" s="15"/>
      <c r="L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6" customFormat="1" ht="47.25">
      <c r="A93" s="38">
        <v>25010300</v>
      </c>
      <c r="B93" s="28" t="s">
        <v>102</v>
      </c>
      <c r="C93" s="61">
        <f>D93+E93</f>
        <v>203950</v>
      </c>
      <c r="D93" s="61"/>
      <c r="E93" s="61">
        <v>203950</v>
      </c>
      <c r="F93" s="61"/>
      <c r="G93" s="15"/>
      <c r="H93" s="15"/>
      <c r="I93" s="15"/>
      <c r="J93" s="15"/>
      <c r="K93" s="15"/>
      <c r="L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6" customFormat="1" ht="36.6" customHeight="1">
      <c r="A94" s="38">
        <v>25010400</v>
      </c>
      <c r="B94" s="28" t="s">
        <v>126</v>
      </c>
      <c r="C94" s="61">
        <f t="shared" si="2"/>
        <v>3500</v>
      </c>
      <c r="D94" s="61"/>
      <c r="E94" s="61">
        <v>3500</v>
      </c>
      <c r="F94" s="61"/>
      <c r="G94" s="15"/>
      <c r="H94" s="15"/>
      <c r="I94" s="15"/>
      <c r="J94" s="15"/>
      <c r="K94" s="15"/>
      <c r="L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2" customFormat="1" ht="18.75" customHeight="1">
      <c r="A95" s="38">
        <v>30000000</v>
      </c>
      <c r="B95" s="28" t="s">
        <v>52</v>
      </c>
      <c r="C95" s="61">
        <f>C96+C101</f>
        <v>150000</v>
      </c>
      <c r="D95" s="61">
        <f>D96</f>
        <v>0</v>
      </c>
      <c r="E95" s="61">
        <f>E96+E101</f>
        <v>150000</v>
      </c>
      <c r="F95" s="61">
        <f>F96+F101</f>
        <v>150000</v>
      </c>
      <c r="G95" s="11"/>
      <c r="H95" s="11"/>
      <c r="I95" s="11"/>
      <c r="J95" s="11"/>
      <c r="K95" s="11"/>
      <c r="L95" s="11"/>
      <c r="IK95" s="11"/>
      <c r="IL95" s="11"/>
      <c r="IM95" s="11"/>
      <c r="IN95" s="11"/>
      <c r="IO95" s="11"/>
      <c r="IP95" s="11"/>
      <c r="IQ95" s="11"/>
      <c r="IR95" s="11"/>
      <c r="IS95" s="11"/>
    </row>
    <row r="96" spans="1:253" s="12" customFormat="1" ht="18" customHeight="1">
      <c r="A96" s="38">
        <v>31000000</v>
      </c>
      <c r="B96" s="28" t="s">
        <v>62</v>
      </c>
      <c r="C96" s="61">
        <f>C100</f>
        <v>100000</v>
      </c>
      <c r="D96" s="61">
        <f>D97+D99</f>
        <v>0</v>
      </c>
      <c r="E96" s="61">
        <f>E100</f>
        <v>100000</v>
      </c>
      <c r="F96" s="61">
        <f>F100</f>
        <v>100000</v>
      </c>
      <c r="G96" s="11"/>
      <c r="H96" s="11"/>
      <c r="I96" s="11"/>
      <c r="J96" s="11"/>
      <c r="K96" s="11"/>
      <c r="L96" s="11"/>
      <c r="IK96" s="11"/>
      <c r="IL96" s="11"/>
      <c r="IM96" s="11"/>
      <c r="IN96" s="11"/>
      <c r="IO96" s="11"/>
      <c r="IP96" s="11"/>
      <c r="IQ96" s="11"/>
      <c r="IR96" s="11"/>
      <c r="IS96" s="11"/>
    </row>
    <row r="97" spans="1:253" s="12" customFormat="1" ht="48.6" hidden="1" customHeight="1">
      <c r="A97" s="38">
        <v>31010000</v>
      </c>
      <c r="B97" s="28" t="s">
        <v>63</v>
      </c>
      <c r="C97" s="61">
        <f>D97+E97</f>
        <v>0</v>
      </c>
      <c r="D97" s="61">
        <f>D98</f>
        <v>0</v>
      </c>
      <c r="E97" s="61"/>
      <c r="F97" s="61"/>
      <c r="G97" s="11"/>
      <c r="H97" s="11"/>
      <c r="I97" s="11"/>
      <c r="J97" s="11"/>
      <c r="K97" s="11"/>
      <c r="L97" s="11"/>
      <c r="IK97" s="11"/>
      <c r="IL97" s="11"/>
      <c r="IM97" s="11"/>
      <c r="IN97" s="11"/>
      <c r="IO97" s="11"/>
      <c r="IP97" s="11"/>
      <c r="IQ97" s="11"/>
      <c r="IR97" s="11"/>
      <c r="IS97" s="11"/>
    </row>
    <row r="98" spans="1:253" s="16" customFormat="1" ht="63" hidden="1">
      <c r="A98" s="38">
        <v>31010200</v>
      </c>
      <c r="B98" s="28" t="s">
        <v>64</v>
      </c>
      <c r="C98" s="61">
        <f>D98</f>
        <v>0</v>
      </c>
      <c r="D98" s="61"/>
      <c r="E98" s="61"/>
      <c r="F98" s="61"/>
      <c r="G98" s="15"/>
      <c r="H98" s="15"/>
      <c r="I98" s="15"/>
      <c r="J98" s="15"/>
      <c r="K98" s="15"/>
      <c r="L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6" customFormat="1" ht="31.5" hidden="1">
      <c r="A99" s="38">
        <v>31020000</v>
      </c>
      <c r="B99" s="28" t="s">
        <v>65</v>
      </c>
      <c r="C99" s="61">
        <f>D99</f>
        <v>0</v>
      </c>
      <c r="D99" s="61">
        <f>3000-3000</f>
        <v>0</v>
      </c>
      <c r="E99" s="61"/>
      <c r="F99" s="61"/>
      <c r="G99" s="15"/>
      <c r="H99" s="15"/>
      <c r="I99" s="15"/>
      <c r="J99" s="15"/>
      <c r="K99" s="15"/>
      <c r="L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2" customFormat="1" ht="32.450000000000003" customHeight="1">
      <c r="A100" s="38">
        <v>31030000</v>
      </c>
      <c r="B100" s="28" t="s">
        <v>67</v>
      </c>
      <c r="C100" s="61">
        <f>D100+E100</f>
        <v>100000</v>
      </c>
      <c r="D100" s="61"/>
      <c r="E100" s="61">
        <v>100000</v>
      </c>
      <c r="F100" s="61">
        <f>E100</f>
        <v>100000</v>
      </c>
      <c r="G100" s="11"/>
      <c r="H100" s="11"/>
      <c r="I100" s="11"/>
      <c r="J100" s="11"/>
      <c r="K100" s="11"/>
      <c r="L100" s="11"/>
      <c r="IK100" s="11"/>
      <c r="IL100" s="11"/>
      <c r="IM100" s="11"/>
      <c r="IN100" s="11"/>
      <c r="IO100" s="11"/>
      <c r="IP100" s="11"/>
      <c r="IQ100" s="11"/>
      <c r="IR100" s="11"/>
      <c r="IS100" s="11"/>
    </row>
    <row r="101" spans="1:253" s="12" customFormat="1" ht="18" customHeight="1">
      <c r="A101" s="38">
        <v>33000000</v>
      </c>
      <c r="B101" s="29" t="s">
        <v>55</v>
      </c>
      <c r="C101" s="61">
        <f>C102</f>
        <v>50000</v>
      </c>
      <c r="D101" s="61"/>
      <c r="E101" s="61">
        <f>E102</f>
        <v>50000</v>
      </c>
      <c r="F101" s="61">
        <f>E101</f>
        <v>50000</v>
      </c>
      <c r="G101" s="11"/>
      <c r="H101" s="11"/>
      <c r="I101" s="11"/>
      <c r="J101" s="11"/>
      <c r="K101" s="11"/>
      <c r="L101" s="11"/>
      <c r="IK101" s="11"/>
      <c r="IL101" s="11"/>
      <c r="IM101" s="11"/>
      <c r="IN101" s="11"/>
      <c r="IO101" s="11"/>
      <c r="IP101" s="11"/>
      <c r="IQ101" s="11"/>
      <c r="IR101" s="11"/>
      <c r="IS101" s="11"/>
    </row>
    <row r="102" spans="1:253" s="12" customFormat="1" ht="18" customHeight="1">
      <c r="A102" s="38">
        <v>33010000</v>
      </c>
      <c r="B102" s="28" t="s">
        <v>56</v>
      </c>
      <c r="C102" s="61">
        <f>C103</f>
        <v>50000</v>
      </c>
      <c r="D102" s="61"/>
      <c r="E102" s="61">
        <f>E103</f>
        <v>50000</v>
      </c>
      <c r="F102" s="61">
        <f>E102</f>
        <v>50000</v>
      </c>
      <c r="G102" s="11"/>
      <c r="H102" s="11"/>
      <c r="I102" s="11"/>
      <c r="J102" s="11"/>
      <c r="K102" s="11"/>
      <c r="L102" s="11"/>
      <c r="IK102" s="11"/>
      <c r="IL102" s="11"/>
      <c r="IM102" s="11"/>
      <c r="IN102" s="11"/>
      <c r="IO102" s="11"/>
      <c r="IP102" s="11"/>
      <c r="IQ102" s="11"/>
      <c r="IR102" s="11"/>
      <c r="IS102" s="11"/>
    </row>
    <row r="103" spans="1:253" s="16" customFormat="1" ht="65.25" customHeight="1">
      <c r="A103" s="38">
        <v>33010100</v>
      </c>
      <c r="B103" s="28" t="s">
        <v>60</v>
      </c>
      <c r="C103" s="61">
        <f>D103+E103</f>
        <v>50000</v>
      </c>
      <c r="D103" s="61"/>
      <c r="E103" s="61">
        <v>50000</v>
      </c>
      <c r="F103" s="61">
        <f>E103</f>
        <v>50000</v>
      </c>
      <c r="G103" s="15"/>
      <c r="H103" s="15"/>
      <c r="I103" s="15"/>
      <c r="J103" s="15"/>
      <c r="K103" s="15"/>
      <c r="L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6" customFormat="1" ht="15.75">
      <c r="A104" s="38">
        <v>50000000</v>
      </c>
      <c r="B104" s="29" t="s">
        <v>9</v>
      </c>
      <c r="C104" s="61">
        <f>D104+E104</f>
        <v>2000000</v>
      </c>
      <c r="D104" s="62"/>
      <c r="E104" s="62">
        <f>E105</f>
        <v>2000000</v>
      </c>
      <c r="F104" s="62"/>
      <c r="G104" s="15"/>
      <c r="H104" s="21"/>
      <c r="I104" s="15"/>
      <c r="J104" s="15"/>
      <c r="K104" s="15"/>
      <c r="L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6" customFormat="1" ht="48.75" customHeight="1">
      <c r="A105" s="38">
        <v>50110000</v>
      </c>
      <c r="B105" s="28" t="s">
        <v>46</v>
      </c>
      <c r="C105" s="61">
        <f>D105+E105</f>
        <v>2000000</v>
      </c>
      <c r="D105" s="62"/>
      <c r="E105" s="62">
        <v>2000000</v>
      </c>
      <c r="F105" s="62"/>
      <c r="G105" s="15"/>
      <c r="H105" s="22"/>
      <c r="I105" s="15"/>
      <c r="J105" s="15"/>
      <c r="K105" s="15"/>
      <c r="L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6" customFormat="1" ht="30.75" customHeight="1">
      <c r="A106" s="38"/>
      <c r="B106" s="45" t="s">
        <v>91</v>
      </c>
      <c r="C106" s="64">
        <f>D106+E106</f>
        <v>862867652</v>
      </c>
      <c r="D106" s="64">
        <f>D14+D60+D95+D104</f>
        <v>821786706</v>
      </c>
      <c r="E106" s="64">
        <f>E14+E60+E95+E104</f>
        <v>41080946</v>
      </c>
      <c r="F106" s="64">
        <f>F95</f>
        <v>150000</v>
      </c>
      <c r="G106" s="15"/>
      <c r="H106" s="22"/>
      <c r="I106" s="15"/>
      <c r="J106" s="15"/>
      <c r="K106" s="15"/>
      <c r="L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20" customFormat="1" ht="15" customHeight="1">
      <c r="A107" s="38">
        <v>40000000</v>
      </c>
      <c r="B107" s="29" t="s">
        <v>1</v>
      </c>
      <c r="C107" s="63">
        <f t="shared" ref="C107:C116" si="3">D107+E107</f>
        <v>273144676.5</v>
      </c>
      <c r="D107" s="63">
        <f>D108</f>
        <v>272744676.5</v>
      </c>
      <c r="E107" s="61">
        <f>E108</f>
        <v>400000</v>
      </c>
      <c r="F107" s="61">
        <f>F108</f>
        <v>400000</v>
      </c>
      <c r="G107" s="19"/>
      <c r="H107" s="19"/>
      <c r="I107" s="32"/>
      <c r="J107" s="19"/>
      <c r="K107" s="19"/>
      <c r="L107" s="19"/>
      <c r="IK107" s="19"/>
      <c r="IL107" s="19"/>
      <c r="IM107" s="19"/>
      <c r="IN107" s="19"/>
      <c r="IO107" s="19"/>
      <c r="IP107" s="19"/>
      <c r="IQ107" s="19"/>
      <c r="IR107" s="19"/>
      <c r="IS107" s="19"/>
    </row>
    <row r="108" spans="1:253" s="12" customFormat="1" ht="15.75" customHeight="1">
      <c r="A108" s="38">
        <v>41000000</v>
      </c>
      <c r="B108" s="29" t="s">
        <v>14</v>
      </c>
      <c r="C108" s="63">
        <f t="shared" si="3"/>
        <v>273144676.5</v>
      </c>
      <c r="D108" s="74">
        <f>D109+D112+D117+D123</f>
        <v>272744676.5</v>
      </c>
      <c r="E108" s="52">
        <f>E109+E112+E117+E123</f>
        <v>400000</v>
      </c>
      <c r="F108" s="52">
        <f>F109+F112+F117+F123</f>
        <v>400000</v>
      </c>
      <c r="G108" s="11"/>
      <c r="H108" s="11"/>
      <c r="I108" s="11"/>
      <c r="J108" s="11"/>
      <c r="K108" s="11"/>
      <c r="L108" s="11"/>
      <c r="IK108" s="11"/>
      <c r="IL108" s="11"/>
      <c r="IM108" s="11"/>
      <c r="IN108" s="11"/>
      <c r="IO108" s="11"/>
      <c r="IP108" s="11"/>
      <c r="IQ108" s="11"/>
      <c r="IR108" s="11"/>
      <c r="IS108" s="11"/>
    </row>
    <row r="109" spans="1:253" s="12" customFormat="1" ht="16.899999999999999" customHeight="1">
      <c r="A109" s="38">
        <v>41020000</v>
      </c>
      <c r="B109" s="29" t="s">
        <v>75</v>
      </c>
      <c r="C109" s="61">
        <f t="shared" si="3"/>
        <v>47231000</v>
      </c>
      <c r="D109" s="52">
        <f>D110+D111</f>
        <v>47231000</v>
      </c>
      <c r="E109" s="52"/>
      <c r="F109" s="62"/>
      <c r="G109" s="11"/>
      <c r="H109" s="11"/>
      <c r="I109" s="11"/>
      <c r="J109" s="11"/>
      <c r="K109" s="11"/>
      <c r="L109" s="11"/>
      <c r="IK109" s="11"/>
      <c r="IL109" s="11"/>
      <c r="IM109" s="11"/>
      <c r="IN109" s="11"/>
      <c r="IO109" s="11"/>
      <c r="IP109" s="11"/>
      <c r="IQ109" s="11"/>
      <c r="IR109" s="11"/>
      <c r="IS109" s="11"/>
    </row>
    <row r="110" spans="1:253" s="16" customFormat="1" ht="18.600000000000001" hidden="1" customHeight="1">
      <c r="A110" s="38">
        <v>41020100</v>
      </c>
      <c r="B110" s="29" t="s">
        <v>127</v>
      </c>
      <c r="C110" s="61">
        <f>D110+E110</f>
        <v>0</v>
      </c>
      <c r="D110" s="52"/>
      <c r="E110" s="52"/>
      <c r="F110" s="62"/>
      <c r="G110" s="15"/>
      <c r="H110" s="15"/>
      <c r="I110" s="15"/>
      <c r="J110" s="15"/>
      <c r="K110" s="15"/>
      <c r="L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6" customFormat="1" ht="64.150000000000006" customHeight="1">
      <c r="A111" s="38">
        <v>41021000</v>
      </c>
      <c r="B111" s="29" t="s">
        <v>77</v>
      </c>
      <c r="C111" s="61">
        <f>D111+E111</f>
        <v>47231000</v>
      </c>
      <c r="D111" s="52">
        <v>47231000</v>
      </c>
      <c r="E111" s="52"/>
      <c r="F111" s="62"/>
      <c r="G111" s="15"/>
      <c r="H111" s="15"/>
      <c r="I111" s="15"/>
      <c r="J111" s="15"/>
      <c r="K111" s="15"/>
      <c r="L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2" customFormat="1" ht="15.6" customHeight="1">
      <c r="A112" s="38">
        <v>41030000</v>
      </c>
      <c r="B112" s="29" t="s">
        <v>78</v>
      </c>
      <c r="C112" s="61">
        <f t="shared" si="3"/>
        <v>203850100</v>
      </c>
      <c r="D112" s="61">
        <f>SUM(D113:D116)</f>
        <v>203850100</v>
      </c>
      <c r="E112" s="61"/>
      <c r="F112" s="61"/>
      <c r="G112" s="11"/>
      <c r="H112" s="11"/>
      <c r="I112" s="11"/>
      <c r="J112" s="11"/>
      <c r="K112" s="11"/>
      <c r="L112" s="11"/>
      <c r="IK112" s="11"/>
      <c r="IL112" s="11"/>
      <c r="IM112" s="11"/>
      <c r="IN112" s="11"/>
      <c r="IO112" s="11"/>
      <c r="IP112" s="11"/>
      <c r="IQ112" s="11"/>
      <c r="IR112" s="11"/>
      <c r="IS112" s="11"/>
    </row>
    <row r="113" spans="1:253" s="16" customFormat="1" ht="16.149999999999999" customHeight="1">
      <c r="A113" s="38">
        <v>41033900</v>
      </c>
      <c r="B113" s="28" t="s">
        <v>47</v>
      </c>
      <c r="C113" s="61">
        <f t="shared" si="3"/>
        <v>203850100</v>
      </c>
      <c r="D113" s="52">
        <v>203850100</v>
      </c>
      <c r="E113" s="52"/>
      <c r="F113" s="62"/>
      <c r="G113" s="15"/>
      <c r="H113" s="15"/>
      <c r="I113" s="15"/>
      <c r="J113" s="15"/>
      <c r="K113" s="15"/>
      <c r="L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6" customFormat="1" ht="47.25" hidden="1">
      <c r="A114" s="38">
        <v>41034500</v>
      </c>
      <c r="B114" s="28" t="s">
        <v>105</v>
      </c>
      <c r="C114" s="61">
        <f>D114+E114</f>
        <v>0</v>
      </c>
      <c r="D114" s="52"/>
      <c r="E114" s="52"/>
      <c r="F114" s="62"/>
      <c r="G114" s="15"/>
      <c r="H114" s="15"/>
      <c r="I114" s="15"/>
      <c r="J114" s="15"/>
      <c r="K114" s="15"/>
      <c r="L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6" customFormat="1" ht="51.6" hidden="1" customHeight="1">
      <c r="A115" s="38">
        <v>41034600</v>
      </c>
      <c r="B115" s="28" t="s">
        <v>117</v>
      </c>
      <c r="C115" s="61">
        <f>D115+E115</f>
        <v>0</v>
      </c>
      <c r="D115" s="52"/>
      <c r="E115" s="52"/>
      <c r="F115" s="62"/>
      <c r="G115" s="15"/>
      <c r="H115" s="15"/>
      <c r="I115" s="15"/>
      <c r="J115" s="15"/>
      <c r="K115" s="15"/>
      <c r="L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6" customFormat="1" ht="15.75" hidden="1">
      <c r="A116" s="38"/>
      <c r="B116" s="28"/>
      <c r="C116" s="61">
        <f t="shared" si="3"/>
        <v>0</v>
      </c>
      <c r="D116" s="52"/>
      <c r="E116" s="52"/>
      <c r="F116" s="62"/>
      <c r="G116" s="15"/>
      <c r="H116" s="15"/>
      <c r="I116" s="15"/>
      <c r="J116" s="15"/>
      <c r="K116" s="15"/>
      <c r="L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2" customFormat="1" ht="16.149999999999999" customHeight="1">
      <c r="A117" s="38">
        <v>41040000</v>
      </c>
      <c r="B117" s="28" t="s">
        <v>80</v>
      </c>
      <c r="C117" s="63">
        <f>D117+E117</f>
        <v>10663604.210000001</v>
      </c>
      <c r="D117" s="74">
        <f>D118</f>
        <v>10663604.210000001</v>
      </c>
      <c r="E117" s="52"/>
      <c r="F117" s="62"/>
      <c r="G117" s="11"/>
      <c r="H117" s="23"/>
      <c r="I117" s="11"/>
      <c r="J117" s="11"/>
      <c r="K117" s="11"/>
      <c r="L117" s="11"/>
      <c r="IK117" s="11"/>
      <c r="IL117" s="11"/>
      <c r="IM117" s="11"/>
      <c r="IN117" s="11"/>
      <c r="IO117" s="11"/>
      <c r="IP117" s="11"/>
      <c r="IQ117" s="11"/>
      <c r="IR117" s="11"/>
      <c r="IS117" s="11"/>
    </row>
    <row r="118" spans="1:253" s="16" customFormat="1" ht="16.149999999999999" customHeight="1">
      <c r="A118" s="38">
        <v>41040400</v>
      </c>
      <c r="B118" s="28" t="s">
        <v>79</v>
      </c>
      <c r="C118" s="63">
        <f>D118+E118</f>
        <v>10663604.210000001</v>
      </c>
      <c r="D118" s="74">
        <f>7500000+3000000+163604.21</f>
        <v>10663604.210000001</v>
      </c>
      <c r="E118" s="52"/>
      <c r="F118" s="62"/>
      <c r="G118" s="15"/>
      <c r="H118" s="22"/>
      <c r="I118" s="15"/>
      <c r="J118" s="15"/>
      <c r="K118" s="15"/>
      <c r="L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6" customFormat="1" ht="15.75" hidden="1">
      <c r="A119" s="38"/>
      <c r="B119" s="28" t="s">
        <v>71</v>
      </c>
      <c r="C119" s="61"/>
      <c r="D119" s="52"/>
      <c r="E119" s="52"/>
      <c r="F119" s="62"/>
      <c r="G119" s="15"/>
      <c r="H119" s="22"/>
      <c r="I119" s="15"/>
      <c r="J119" s="15"/>
      <c r="K119" s="15"/>
      <c r="L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6" customFormat="1" ht="49.9" hidden="1" customHeight="1">
      <c r="A120" s="44"/>
      <c r="B120" s="51" t="s">
        <v>114</v>
      </c>
      <c r="C120" s="61"/>
      <c r="D120" s="52"/>
      <c r="E120" s="52"/>
      <c r="F120" s="62"/>
      <c r="G120" s="15"/>
      <c r="H120" s="22"/>
      <c r="I120" s="15"/>
      <c r="J120" s="15"/>
      <c r="K120" s="15"/>
      <c r="L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6" customFormat="1" ht="49.15" hidden="1" customHeight="1">
      <c r="A121" s="44"/>
      <c r="B121" s="28" t="s">
        <v>103</v>
      </c>
      <c r="C121" s="61">
        <f>D121</f>
        <v>0</v>
      </c>
      <c r="D121" s="52"/>
      <c r="E121" s="52"/>
      <c r="F121" s="62"/>
      <c r="G121" s="15"/>
      <c r="H121" s="22"/>
      <c r="I121" s="15"/>
      <c r="J121" s="15"/>
      <c r="K121" s="15"/>
      <c r="L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6" customFormat="1" ht="14.25" hidden="1" customHeight="1">
      <c r="A122" s="44"/>
      <c r="B122" s="28"/>
      <c r="C122" s="61">
        <f>D122</f>
        <v>0</v>
      </c>
      <c r="D122" s="52"/>
      <c r="E122" s="52"/>
      <c r="F122" s="62"/>
      <c r="G122" s="15"/>
      <c r="H122" s="22"/>
      <c r="I122" s="15"/>
      <c r="J122" s="15"/>
      <c r="K122" s="15"/>
      <c r="L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6" customFormat="1" ht="16.149999999999999" customHeight="1">
      <c r="A123" s="44">
        <v>41050000</v>
      </c>
      <c r="B123" s="28" t="s">
        <v>73</v>
      </c>
      <c r="C123" s="63">
        <f>D123+E123</f>
        <v>11399972.289999999</v>
      </c>
      <c r="D123" s="74">
        <f>D124+D125+D126+D129+D132+D136+D143+D147+D152+D166+D170</f>
        <v>10999972.289999999</v>
      </c>
      <c r="E123" s="52">
        <f>E126+E129+E132+E136+E143+E147+E152+E166+E170+E151</f>
        <v>400000</v>
      </c>
      <c r="F123" s="52">
        <f>F126+F129+F132+F136+F143+F147+F152+F166+F170+F151</f>
        <v>400000</v>
      </c>
      <c r="G123" s="15"/>
      <c r="H123" s="22"/>
      <c r="I123" s="15"/>
      <c r="J123" s="15"/>
      <c r="K123" s="15"/>
      <c r="L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6" customFormat="1" ht="255" customHeight="1">
      <c r="A124" s="44">
        <v>41050400</v>
      </c>
      <c r="B124" s="28" t="s">
        <v>154</v>
      </c>
      <c r="C124" s="63">
        <f>D124+E124</f>
        <v>1483473.28</v>
      </c>
      <c r="D124" s="74">
        <f>1439783.51+43689.77</f>
        <v>1483473.28</v>
      </c>
      <c r="E124" s="52"/>
      <c r="F124" s="52"/>
      <c r="G124" s="15"/>
      <c r="H124" s="22"/>
      <c r="I124" s="15"/>
      <c r="J124" s="15"/>
      <c r="K124" s="15"/>
      <c r="L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6" customFormat="1" ht="256.14999999999998" customHeight="1">
      <c r="A125" s="44">
        <v>41050600</v>
      </c>
      <c r="B125" s="28" t="s">
        <v>153</v>
      </c>
      <c r="C125" s="63">
        <f>D125+E125</f>
        <v>2726531.0100000002</v>
      </c>
      <c r="D125" s="74">
        <f>2646231.93+80299.08</f>
        <v>2726531.0100000002</v>
      </c>
      <c r="E125" s="52"/>
      <c r="F125" s="52"/>
      <c r="G125" s="15"/>
      <c r="H125" s="22"/>
      <c r="I125" s="15"/>
      <c r="J125" s="15"/>
      <c r="K125" s="15"/>
      <c r="L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6" customFormat="1" ht="34.15" customHeight="1">
      <c r="A126" s="44">
        <v>41051000</v>
      </c>
      <c r="B126" s="28" t="s">
        <v>94</v>
      </c>
      <c r="C126" s="61">
        <f>D126</f>
        <v>1751848</v>
      </c>
      <c r="D126" s="52">
        <f>D128</f>
        <v>1751848</v>
      </c>
      <c r="E126" s="52"/>
      <c r="F126" s="62"/>
      <c r="G126" s="15"/>
      <c r="H126" s="22"/>
      <c r="I126" s="15"/>
      <c r="J126" s="15"/>
      <c r="K126" s="15"/>
      <c r="L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6" customFormat="1" ht="19.149999999999999" customHeight="1">
      <c r="A127" s="44"/>
      <c r="B127" s="28" t="s">
        <v>71</v>
      </c>
      <c r="C127" s="61"/>
      <c r="D127" s="52"/>
      <c r="E127" s="52"/>
      <c r="F127" s="62"/>
      <c r="G127" s="15"/>
      <c r="H127" s="22"/>
      <c r="I127" s="15"/>
      <c r="J127" s="15"/>
      <c r="K127" s="15"/>
      <c r="L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6" customFormat="1" ht="17.25" customHeight="1">
      <c r="A128" s="44"/>
      <c r="B128" s="28" t="s">
        <v>101</v>
      </c>
      <c r="C128" s="61">
        <f>D128</f>
        <v>1751848</v>
      </c>
      <c r="D128" s="52">
        <v>1751848</v>
      </c>
      <c r="E128" s="52"/>
      <c r="F128" s="62"/>
      <c r="G128" s="15"/>
      <c r="H128" s="22"/>
      <c r="I128" s="15"/>
      <c r="J128" s="15"/>
      <c r="K128" s="15"/>
      <c r="L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6" customFormat="1" ht="30" hidden="1" customHeight="1">
      <c r="A129" s="44">
        <v>41051100</v>
      </c>
      <c r="B129" s="30" t="s">
        <v>86</v>
      </c>
      <c r="C129" s="63">
        <f>D129+E129</f>
        <v>0</v>
      </c>
      <c r="D129" s="74"/>
      <c r="E129" s="52"/>
      <c r="F129" s="62"/>
      <c r="G129" s="15"/>
      <c r="H129" s="22"/>
      <c r="I129" s="15"/>
      <c r="J129" s="15"/>
      <c r="K129" s="15"/>
      <c r="L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6" customFormat="1" ht="18.600000000000001" hidden="1" customHeight="1">
      <c r="A130" s="44"/>
      <c r="B130" s="30" t="s">
        <v>71</v>
      </c>
      <c r="C130" s="61"/>
      <c r="D130" s="52"/>
      <c r="E130" s="52"/>
      <c r="F130" s="62"/>
      <c r="G130" s="15"/>
      <c r="H130" s="22"/>
      <c r="I130" s="15"/>
      <c r="J130" s="15"/>
      <c r="K130" s="15"/>
      <c r="L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6" customFormat="1" ht="48" hidden="1" customHeight="1">
      <c r="A131" s="44"/>
      <c r="B131" s="30" t="s">
        <v>104</v>
      </c>
      <c r="C131" s="63">
        <f>D131+E131</f>
        <v>0</v>
      </c>
      <c r="D131" s="74"/>
      <c r="E131" s="52"/>
      <c r="F131" s="62"/>
      <c r="G131" s="15"/>
      <c r="H131" s="22"/>
      <c r="I131" s="15"/>
      <c r="J131" s="15"/>
      <c r="K131" s="15"/>
      <c r="L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6" customFormat="1" ht="46.15" customHeight="1">
      <c r="A132" s="44">
        <v>41051200</v>
      </c>
      <c r="B132" s="30" t="s">
        <v>87</v>
      </c>
      <c r="C132" s="61">
        <f>D132+E132</f>
        <v>2095104</v>
      </c>
      <c r="D132" s="52">
        <v>2095104</v>
      </c>
      <c r="E132" s="52"/>
      <c r="F132" s="62"/>
      <c r="G132" s="15"/>
      <c r="H132" s="22"/>
      <c r="I132" s="15"/>
      <c r="J132" s="15"/>
      <c r="K132" s="15"/>
      <c r="L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6" customFormat="1" ht="16.899999999999999" hidden="1" customHeight="1">
      <c r="A133" s="44"/>
      <c r="B133" s="30" t="s">
        <v>71</v>
      </c>
      <c r="C133" s="61"/>
      <c r="D133" s="52"/>
      <c r="E133" s="52"/>
      <c r="F133" s="62"/>
      <c r="G133" s="15"/>
      <c r="H133" s="22"/>
      <c r="I133" s="15"/>
      <c r="J133" s="15"/>
      <c r="K133" s="15"/>
      <c r="L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6" customFormat="1" ht="18.600000000000001" hidden="1" customHeight="1">
      <c r="A134" s="44"/>
      <c r="B134" s="30" t="s">
        <v>112</v>
      </c>
      <c r="C134" s="61">
        <f>D134</f>
        <v>0</v>
      </c>
      <c r="D134" s="52"/>
      <c r="E134" s="52"/>
      <c r="F134" s="62"/>
      <c r="G134" s="15"/>
      <c r="H134" s="22"/>
      <c r="I134" s="15"/>
      <c r="J134" s="15"/>
      <c r="K134" s="15"/>
      <c r="L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6" customFormat="1" ht="16.5" hidden="1" customHeight="1">
      <c r="A135" s="44"/>
      <c r="B135" s="30" t="s">
        <v>113</v>
      </c>
      <c r="C135" s="61">
        <f t="shared" ref="C135:C150" si="4">D135</f>
        <v>0</v>
      </c>
      <c r="D135" s="52"/>
      <c r="E135" s="52"/>
      <c r="F135" s="62"/>
      <c r="G135" s="15"/>
      <c r="H135" s="22"/>
      <c r="I135" s="15"/>
      <c r="J135" s="15"/>
      <c r="K135" s="15"/>
      <c r="L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6" customFormat="1" ht="50.45" hidden="1" customHeight="1">
      <c r="A136" s="44">
        <v>41051400</v>
      </c>
      <c r="B136" s="30" t="s">
        <v>88</v>
      </c>
      <c r="C136" s="61">
        <f t="shared" si="4"/>
        <v>0</v>
      </c>
      <c r="D136" s="52">
        <f>SUM(D138:D142)</f>
        <v>0</v>
      </c>
      <c r="E136" s="52"/>
      <c r="F136" s="62"/>
      <c r="G136" s="15"/>
      <c r="H136" s="22"/>
      <c r="I136" s="15"/>
      <c r="J136" s="15"/>
      <c r="K136" s="15"/>
      <c r="L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6" customFormat="1" ht="15.75" hidden="1">
      <c r="A137" s="44"/>
      <c r="B137" s="30" t="s">
        <v>71</v>
      </c>
      <c r="C137" s="61">
        <f t="shared" si="4"/>
        <v>0</v>
      </c>
      <c r="D137" s="52"/>
      <c r="E137" s="52"/>
      <c r="F137" s="62"/>
      <c r="G137" s="15"/>
      <c r="H137" s="22"/>
      <c r="I137" s="15"/>
      <c r="J137" s="15"/>
      <c r="K137" s="15"/>
      <c r="L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6" customFormat="1" ht="31.5" hidden="1">
      <c r="A138" s="44"/>
      <c r="B138" s="30" t="s">
        <v>118</v>
      </c>
      <c r="C138" s="61">
        <f t="shared" si="4"/>
        <v>0</v>
      </c>
      <c r="D138" s="52"/>
      <c r="E138" s="52"/>
      <c r="F138" s="62"/>
      <c r="G138" s="15"/>
      <c r="H138" s="22"/>
      <c r="I138" s="15"/>
      <c r="J138" s="15"/>
      <c r="K138" s="15"/>
      <c r="L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6" customFormat="1" ht="145.15" hidden="1" customHeight="1">
      <c r="A139" s="44"/>
      <c r="B139" s="49" t="s">
        <v>119</v>
      </c>
      <c r="C139" s="61">
        <f>D139</f>
        <v>0</v>
      </c>
      <c r="D139" s="52"/>
      <c r="E139" s="52"/>
      <c r="F139" s="62"/>
      <c r="G139" s="15"/>
      <c r="H139" s="22"/>
      <c r="I139" s="15"/>
      <c r="J139" s="15"/>
      <c r="K139" s="15"/>
      <c r="L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6" customFormat="1" ht="15.75" hidden="1">
      <c r="A140" s="44"/>
      <c r="B140" s="30" t="s">
        <v>120</v>
      </c>
      <c r="C140" s="61">
        <f>D140</f>
        <v>0</v>
      </c>
      <c r="D140" s="52"/>
      <c r="E140" s="52"/>
      <c r="F140" s="62"/>
      <c r="G140" s="15"/>
      <c r="H140" s="22"/>
      <c r="I140" s="15"/>
      <c r="J140" s="15"/>
      <c r="K140" s="15"/>
      <c r="L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6" customFormat="1" ht="46.15" hidden="1" customHeight="1">
      <c r="A141" s="44"/>
      <c r="B141" s="30" t="s">
        <v>121</v>
      </c>
      <c r="C141" s="61">
        <f>D141</f>
        <v>0</v>
      </c>
      <c r="D141" s="52"/>
      <c r="E141" s="52"/>
      <c r="F141" s="62"/>
      <c r="G141" s="15"/>
      <c r="H141" s="22"/>
      <c r="I141" s="15"/>
      <c r="J141" s="15"/>
      <c r="K141" s="15"/>
      <c r="L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6" customFormat="1" ht="82.9" hidden="1" customHeight="1">
      <c r="A142" s="44"/>
      <c r="B142" s="49" t="s">
        <v>122</v>
      </c>
      <c r="C142" s="61">
        <f t="shared" si="4"/>
        <v>0</v>
      </c>
      <c r="D142" s="52"/>
      <c r="E142" s="52"/>
      <c r="F142" s="62"/>
      <c r="G142" s="15"/>
      <c r="H142" s="22"/>
      <c r="I142" s="15"/>
      <c r="J142" s="15"/>
      <c r="K142" s="15"/>
      <c r="L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6" customFormat="1" ht="49.15" hidden="1" customHeight="1">
      <c r="A143" s="44">
        <v>41051700</v>
      </c>
      <c r="B143" s="30" t="s">
        <v>123</v>
      </c>
      <c r="C143" s="61">
        <f t="shared" si="4"/>
        <v>0</v>
      </c>
      <c r="D143" s="52">
        <f>SUM(D145:D146)</f>
        <v>0</v>
      </c>
      <c r="E143" s="52"/>
      <c r="F143" s="62"/>
      <c r="G143" s="15"/>
      <c r="H143" s="25"/>
      <c r="I143" s="15"/>
      <c r="J143" s="15"/>
      <c r="K143" s="15"/>
      <c r="L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6" customFormat="1" ht="15.75" hidden="1">
      <c r="A144" s="44"/>
      <c r="B144" s="28" t="s">
        <v>71</v>
      </c>
      <c r="C144" s="61">
        <f t="shared" si="4"/>
        <v>0</v>
      </c>
      <c r="D144" s="52"/>
      <c r="E144" s="52"/>
      <c r="F144" s="62"/>
      <c r="G144" s="15"/>
      <c r="H144" s="22"/>
      <c r="I144" s="15"/>
      <c r="J144" s="15"/>
      <c r="K144" s="15"/>
      <c r="L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6" customFormat="1" ht="29.45" hidden="1" customHeight="1">
      <c r="A145" s="44"/>
      <c r="B145" s="28" t="s">
        <v>124</v>
      </c>
      <c r="C145" s="61">
        <f t="shared" si="4"/>
        <v>0</v>
      </c>
      <c r="D145" s="52"/>
      <c r="E145" s="52"/>
      <c r="F145" s="62"/>
      <c r="G145" s="15"/>
      <c r="H145" s="22"/>
      <c r="I145" s="15"/>
      <c r="J145" s="15"/>
      <c r="K145" s="15"/>
      <c r="L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6" customFormat="1" ht="45.6" hidden="1" customHeight="1">
      <c r="A146" s="44"/>
      <c r="B146" s="28"/>
      <c r="C146" s="61">
        <f t="shared" si="4"/>
        <v>0</v>
      </c>
      <c r="D146" s="75"/>
      <c r="E146" s="52"/>
      <c r="F146" s="62"/>
      <c r="G146" s="15"/>
      <c r="H146" s="22"/>
      <c r="I146" s="15"/>
      <c r="J146" s="15"/>
      <c r="K146" s="15"/>
      <c r="L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6" customFormat="1" ht="45.75" hidden="1" customHeight="1">
      <c r="A147" s="44">
        <v>41053000</v>
      </c>
      <c r="B147" s="30" t="s">
        <v>106</v>
      </c>
      <c r="C147" s="61">
        <f t="shared" si="4"/>
        <v>0</v>
      </c>
      <c r="D147" s="52">
        <f>D149+D150</f>
        <v>0</v>
      </c>
      <c r="E147" s="52"/>
      <c r="F147" s="62"/>
      <c r="G147" s="15"/>
      <c r="H147" s="22"/>
      <c r="I147" s="15"/>
      <c r="J147" s="15"/>
      <c r="K147" s="15"/>
      <c r="L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6" customFormat="1" ht="17.45" hidden="1" customHeight="1">
      <c r="A148" s="44"/>
      <c r="B148" s="30" t="s">
        <v>107</v>
      </c>
      <c r="C148" s="61">
        <f t="shared" si="4"/>
        <v>0</v>
      </c>
      <c r="D148" s="52"/>
      <c r="E148" s="52"/>
      <c r="F148" s="62"/>
      <c r="G148" s="15"/>
      <c r="H148" s="22"/>
      <c r="I148" s="15"/>
      <c r="J148" s="15"/>
      <c r="K148" s="15"/>
      <c r="L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6" customFormat="1" ht="18.600000000000001" hidden="1" customHeight="1">
      <c r="A149" s="44"/>
      <c r="B149" s="30" t="s">
        <v>108</v>
      </c>
      <c r="C149" s="61">
        <f t="shared" si="4"/>
        <v>0</v>
      </c>
      <c r="D149" s="52"/>
      <c r="E149" s="52"/>
      <c r="F149" s="62"/>
      <c r="G149" s="15"/>
      <c r="H149" s="22"/>
      <c r="I149" s="15"/>
      <c r="J149" s="15"/>
      <c r="K149" s="15"/>
      <c r="L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6" customFormat="1" ht="33.6" hidden="1" customHeight="1">
      <c r="A150" s="44"/>
      <c r="B150" s="30" t="s">
        <v>109</v>
      </c>
      <c r="C150" s="61">
        <f t="shared" si="4"/>
        <v>0</v>
      </c>
      <c r="D150" s="52"/>
      <c r="E150" s="52"/>
      <c r="F150" s="62"/>
      <c r="G150" s="15"/>
      <c r="H150" s="22"/>
      <c r="I150" s="15"/>
      <c r="J150" s="15"/>
      <c r="K150" s="15"/>
      <c r="L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6" customFormat="1" ht="18" hidden="1" customHeight="1">
      <c r="A151" s="44">
        <v>41053500</v>
      </c>
      <c r="B151" s="46" t="s">
        <v>115</v>
      </c>
      <c r="C151" s="61">
        <f>D151+E151</f>
        <v>0</v>
      </c>
      <c r="D151" s="52"/>
      <c r="E151" s="52"/>
      <c r="F151" s="62"/>
      <c r="G151" s="15"/>
      <c r="H151" s="22"/>
      <c r="I151" s="15"/>
      <c r="J151" s="15"/>
      <c r="K151" s="15"/>
      <c r="L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6" customFormat="1" ht="15" customHeight="1">
      <c r="A152" s="44">
        <v>41053900</v>
      </c>
      <c r="B152" s="28" t="s">
        <v>74</v>
      </c>
      <c r="C152" s="61">
        <f>D152+E152</f>
        <v>3254736</v>
      </c>
      <c r="D152" s="52">
        <f>D154+D155+D156+D160+D161+D165</f>
        <v>2854736</v>
      </c>
      <c r="E152" s="52">
        <f>E154+E155+E156+E160+E161</f>
        <v>400000</v>
      </c>
      <c r="F152" s="52">
        <f>F154+F155+F156+F160+F161</f>
        <v>400000</v>
      </c>
      <c r="G152" s="52">
        <f>G154+G155+G156+G160+G161</f>
        <v>0</v>
      </c>
      <c r="H152" s="52">
        <f>H154+H155+H156+H160+H161</f>
        <v>0</v>
      </c>
      <c r="I152" s="15"/>
      <c r="J152" s="15"/>
      <c r="K152" s="15"/>
      <c r="L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6" customFormat="1" ht="14.25" customHeight="1">
      <c r="A153" s="44"/>
      <c r="B153" s="28" t="s">
        <v>71</v>
      </c>
      <c r="C153" s="61"/>
      <c r="D153" s="52"/>
      <c r="E153" s="52"/>
      <c r="F153" s="62"/>
      <c r="G153" s="15"/>
      <c r="H153" s="22"/>
      <c r="I153" s="15"/>
      <c r="J153" s="15"/>
      <c r="K153" s="15"/>
      <c r="L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6" customFormat="1" ht="31.5" customHeight="1">
      <c r="A154" s="44"/>
      <c r="B154" s="28" t="s">
        <v>146</v>
      </c>
      <c r="C154" s="61">
        <f>D154</f>
        <v>2175000</v>
      </c>
      <c r="D154" s="52">
        <f>2105000+70000</f>
        <v>2175000</v>
      </c>
      <c r="E154" s="52"/>
      <c r="F154" s="62"/>
      <c r="G154" s="15"/>
      <c r="H154" s="22"/>
      <c r="I154" s="15"/>
      <c r="J154" s="15"/>
      <c r="K154" s="15"/>
      <c r="L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6" customFormat="1" ht="46.5" customHeight="1">
      <c r="A155" s="44"/>
      <c r="B155" s="28" t="s">
        <v>139</v>
      </c>
      <c r="C155" s="61">
        <f>D155</f>
        <v>111435</v>
      </c>
      <c r="D155" s="52">
        <v>111435</v>
      </c>
      <c r="E155" s="52"/>
      <c r="F155" s="62"/>
      <c r="G155" s="15"/>
      <c r="H155" s="22"/>
      <c r="I155" s="15"/>
      <c r="J155" s="15"/>
      <c r="K155" s="15"/>
      <c r="L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78" customFormat="1" ht="16.899999999999999" customHeight="1">
      <c r="A156" s="44"/>
      <c r="B156" s="51" t="s">
        <v>141</v>
      </c>
      <c r="C156" s="61">
        <f>D156</f>
        <v>207757</v>
      </c>
      <c r="D156" s="52">
        <f>D158+D159</f>
        <v>207757</v>
      </c>
      <c r="E156" s="52"/>
      <c r="F156" s="62"/>
      <c r="G156" s="76"/>
      <c r="H156" s="77"/>
      <c r="I156" s="76"/>
      <c r="J156" s="76"/>
      <c r="K156" s="76"/>
      <c r="L156" s="76"/>
      <c r="IK156" s="76"/>
      <c r="IL156" s="76"/>
      <c r="IM156" s="76"/>
      <c r="IN156" s="76"/>
      <c r="IO156" s="76"/>
      <c r="IP156" s="76"/>
      <c r="IQ156" s="76"/>
      <c r="IR156" s="76"/>
      <c r="IS156" s="76"/>
    </row>
    <row r="157" spans="1:253" s="78" customFormat="1" ht="15.75">
      <c r="A157" s="44"/>
      <c r="B157" s="51" t="s">
        <v>140</v>
      </c>
      <c r="C157" s="61"/>
      <c r="D157" s="52"/>
      <c r="E157" s="52"/>
      <c r="F157" s="62"/>
      <c r="G157" s="76"/>
      <c r="H157" s="77"/>
      <c r="I157" s="76"/>
      <c r="J157" s="76"/>
      <c r="K157" s="76"/>
      <c r="L157" s="76"/>
      <c r="IK157" s="76"/>
      <c r="IL157" s="76"/>
      <c r="IM157" s="76"/>
      <c r="IN157" s="76"/>
      <c r="IO157" s="76"/>
      <c r="IP157" s="76"/>
      <c r="IQ157" s="76"/>
      <c r="IR157" s="76"/>
      <c r="IS157" s="76"/>
    </row>
    <row r="158" spans="1:253" s="78" customFormat="1" ht="48" customHeight="1">
      <c r="A158" s="44"/>
      <c r="B158" s="51" t="s">
        <v>143</v>
      </c>
      <c r="C158" s="61">
        <f>D158</f>
        <v>146475</v>
      </c>
      <c r="D158" s="52">
        <v>146475</v>
      </c>
      <c r="E158" s="52"/>
      <c r="F158" s="62"/>
      <c r="G158" s="76"/>
      <c r="H158" s="77"/>
      <c r="I158" s="76"/>
      <c r="J158" s="76"/>
      <c r="K158" s="76"/>
      <c r="L158" s="76"/>
      <c r="IK158" s="76"/>
      <c r="IL158" s="76"/>
      <c r="IM158" s="76"/>
      <c r="IN158" s="76"/>
      <c r="IO158" s="76"/>
      <c r="IP158" s="76"/>
      <c r="IQ158" s="76"/>
      <c r="IR158" s="76"/>
      <c r="IS158" s="76"/>
    </row>
    <row r="159" spans="1:253" s="78" customFormat="1" ht="33.6" customHeight="1">
      <c r="A159" s="44"/>
      <c r="B159" s="51" t="s">
        <v>142</v>
      </c>
      <c r="C159" s="61">
        <f>D159</f>
        <v>61282</v>
      </c>
      <c r="D159" s="52">
        <v>61282</v>
      </c>
      <c r="E159" s="52"/>
      <c r="F159" s="62"/>
      <c r="G159" s="76"/>
      <c r="H159" s="77"/>
      <c r="I159" s="76"/>
      <c r="J159" s="76"/>
      <c r="K159" s="76"/>
      <c r="L159" s="76"/>
      <c r="IK159" s="76"/>
      <c r="IL159" s="76"/>
      <c r="IM159" s="76"/>
      <c r="IN159" s="76"/>
      <c r="IO159" s="76"/>
      <c r="IP159" s="76"/>
      <c r="IQ159" s="76"/>
      <c r="IR159" s="76"/>
      <c r="IS159" s="76"/>
    </row>
    <row r="160" spans="1:253" s="16" customFormat="1" ht="49.5" customHeight="1">
      <c r="A160" s="44"/>
      <c r="B160" s="51" t="s">
        <v>144</v>
      </c>
      <c r="C160" s="61">
        <f>D160</f>
        <v>100000</v>
      </c>
      <c r="D160" s="52">
        <v>100000</v>
      </c>
      <c r="E160" s="52"/>
      <c r="F160" s="62"/>
      <c r="G160" s="15"/>
      <c r="H160" s="47"/>
      <c r="I160" s="15"/>
      <c r="J160" s="15"/>
      <c r="K160" s="15"/>
      <c r="L160" s="15"/>
      <c r="IK160" s="15"/>
      <c r="IL160" s="15"/>
      <c r="IM160" s="15"/>
      <c r="IN160" s="15"/>
      <c r="IO160" s="15"/>
      <c r="IP160" s="15"/>
      <c r="IQ160" s="15"/>
      <c r="IR160" s="15"/>
      <c r="IS160" s="15"/>
    </row>
    <row r="161" spans="1:253" s="78" customFormat="1" ht="21" customHeight="1">
      <c r="A161" s="44"/>
      <c r="B161" s="51" t="s">
        <v>150</v>
      </c>
      <c r="C161" s="61">
        <f>D161</f>
        <v>86448</v>
      </c>
      <c r="D161" s="52">
        <f>D163+D164</f>
        <v>86448</v>
      </c>
      <c r="E161" s="52">
        <f>E163+E164</f>
        <v>400000</v>
      </c>
      <c r="F161" s="52">
        <f>F163+F164</f>
        <v>400000</v>
      </c>
      <c r="G161" s="76"/>
      <c r="H161" s="77"/>
      <c r="I161" s="76"/>
      <c r="J161" s="76"/>
      <c r="K161" s="76"/>
      <c r="L161" s="76"/>
      <c r="IK161" s="76"/>
      <c r="IL161" s="76"/>
      <c r="IM161" s="76"/>
      <c r="IN161" s="76"/>
      <c r="IO161" s="76"/>
      <c r="IP161" s="76"/>
      <c r="IQ161" s="76"/>
      <c r="IR161" s="76"/>
      <c r="IS161" s="76"/>
    </row>
    <row r="162" spans="1:253" s="78" customFormat="1" ht="16.899999999999999" customHeight="1">
      <c r="A162" s="44"/>
      <c r="B162" s="51" t="s">
        <v>107</v>
      </c>
      <c r="C162" s="61"/>
      <c r="D162" s="52"/>
      <c r="E162" s="62"/>
      <c r="F162" s="62"/>
      <c r="G162" s="76"/>
      <c r="H162" s="77"/>
      <c r="I162" s="76"/>
      <c r="J162" s="76"/>
      <c r="K162" s="76"/>
      <c r="L162" s="76"/>
      <c r="IK162" s="76"/>
      <c r="IL162" s="76"/>
      <c r="IM162" s="76"/>
      <c r="IN162" s="76"/>
      <c r="IO162" s="76"/>
      <c r="IP162" s="76"/>
      <c r="IQ162" s="76"/>
      <c r="IR162" s="76"/>
      <c r="IS162" s="76"/>
    </row>
    <row r="163" spans="1:253" s="78" customFormat="1" ht="49.9" customHeight="1">
      <c r="A163" s="44"/>
      <c r="B163" s="51" t="s">
        <v>151</v>
      </c>
      <c r="C163" s="61">
        <f>D163</f>
        <v>86448</v>
      </c>
      <c r="D163" s="52">
        <v>86448</v>
      </c>
      <c r="E163" s="62"/>
      <c r="F163" s="62"/>
      <c r="G163" s="76"/>
      <c r="H163" s="77"/>
      <c r="I163" s="76"/>
      <c r="J163" s="76"/>
      <c r="K163" s="76"/>
      <c r="L163" s="76"/>
      <c r="IK163" s="76"/>
      <c r="IL163" s="76"/>
      <c r="IM163" s="76"/>
      <c r="IN163" s="76"/>
      <c r="IO163" s="76"/>
      <c r="IP163" s="76"/>
      <c r="IQ163" s="76"/>
      <c r="IR163" s="76"/>
      <c r="IS163" s="76"/>
    </row>
    <row r="164" spans="1:253" s="78" customFormat="1" ht="47.25">
      <c r="A164" s="44"/>
      <c r="B164" s="51" t="s">
        <v>152</v>
      </c>
      <c r="C164" s="61">
        <f>D164+E164</f>
        <v>400000</v>
      </c>
      <c r="D164" s="52"/>
      <c r="E164" s="62">
        <v>400000</v>
      </c>
      <c r="F164" s="62">
        <v>400000</v>
      </c>
      <c r="G164" s="76"/>
      <c r="H164" s="77"/>
      <c r="I164" s="76"/>
      <c r="J164" s="76"/>
      <c r="K164" s="76"/>
      <c r="L164" s="76"/>
      <c r="IK164" s="76"/>
      <c r="IL164" s="76"/>
      <c r="IM164" s="76"/>
      <c r="IN164" s="76"/>
      <c r="IO164" s="76"/>
      <c r="IP164" s="76"/>
      <c r="IQ164" s="76"/>
      <c r="IR164" s="76"/>
      <c r="IS164" s="76"/>
    </row>
    <row r="165" spans="1:253" s="78" customFormat="1" ht="47.25">
      <c r="A165" s="44"/>
      <c r="B165" s="51" t="s">
        <v>155</v>
      </c>
      <c r="C165" s="84"/>
      <c r="D165" s="85">
        <v>174096</v>
      </c>
      <c r="E165" s="62"/>
      <c r="F165" s="62"/>
      <c r="G165" s="76"/>
      <c r="H165" s="77"/>
      <c r="I165" s="76"/>
      <c r="J165" s="76"/>
      <c r="K165" s="76"/>
      <c r="L165" s="76"/>
      <c r="IK165" s="76"/>
      <c r="IL165" s="76"/>
      <c r="IM165" s="76"/>
      <c r="IN165" s="76"/>
      <c r="IO165" s="76"/>
      <c r="IP165" s="76"/>
      <c r="IQ165" s="76"/>
      <c r="IR165" s="76"/>
      <c r="IS165" s="76"/>
    </row>
    <row r="166" spans="1:253" s="16" customFormat="1" ht="63">
      <c r="A166" s="38">
        <v>41057700</v>
      </c>
      <c r="B166" s="46" t="s">
        <v>149</v>
      </c>
      <c r="C166" s="61">
        <f>D166</f>
        <v>88280</v>
      </c>
      <c r="D166" s="62">
        <v>88280</v>
      </c>
      <c r="E166" s="62"/>
      <c r="F166" s="62"/>
      <c r="G166" s="15"/>
      <c r="H166" s="47"/>
      <c r="I166" s="15"/>
      <c r="J166" s="15"/>
      <c r="K166" s="15"/>
      <c r="L166" s="15"/>
      <c r="IK166" s="15"/>
      <c r="IL166" s="15"/>
      <c r="IM166" s="15"/>
      <c r="IN166" s="15"/>
      <c r="IO166" s="15"/>
      <c r="IP166" s="15"/>
      <c r="IQ166" s="15"/>
      <c r="IR166" s="15"/>
      <c r="IS166" s="15"/>
    </row>
    <row r="167" spans="1:253" s="16" customFormat="1" ht="14.25" hidden="1" customHeight="1">
      <c r="A167" s="38"/>
      <c r="B167" s="46"/>
      <c r="C167" s="61"/>
      <c r="D167" s="62"/>
      <c r="E167" s="62"/>
      <c r="F167" s="62"/>
      <c r="G167" s="15"/>
      <c r="H167" s="47"/>
      <c r="I167" s="15"/>
      <c r="J167" s="15"/>
      <c r="K167" s="15"/>
      <c r="L167" s="15"/>
      <c r="IK167" s="15"/>
      <c r="IL167" s="15"/>
      <c r="IM167" s="15"/>
      <c r="IN167" s="15"/>
      <c r="IO167" s="15"/>
      <c r="IP167" s="15"/>
      <c r="IQ167" s="15"/>
      <c r="IR167" s="15"/>
      <c r="IS167" s="15"/>
    </row>
    <row r="168" spans="1:253" s="16" customFormat="1" ht="15.75" hidden="1">
      <c r="A168" s="38"/>
      <c r="B168" s="46"/>
      <c r="C168" s="61">
        <f>D168</f>
        <v>0</v>
      </c>
      <c r="D168" s="62"/>
      <c r="E168" s="62"/>
      <c r="F168" s="62"/>
      <c r="G168" s="15"/>
      <c r="H168" s="47"/>
      <c r="I168" s="15"/>
      <c r="J168" s="15"/>
      <c r="K168" s="15"/>
      <c r="L168" s="15"/>
      <c r="IK168" s="15"/>
      <c r="IL168" s="15"/>
      <c r="IM168" s="15"/>
      <c r="IN168" s="15"/>
      <c r="IO168" s="15"/>
      <c r="IP168" s="15"/>
      <c r="IQ168" s="15"/>
      <c r="IR168" s="15"/>
      <c r="IS168" s="15"/>
    </row>
    <row r="169" spans="1:253" s="16" customFormat="1" ht="15.75" hidden="1">
      <c r="A169" s="38"/>
      <c r="B169" s="46"/>
      <c r="C169" s="61">
        <f>D169</f>
        <v>0</v>
      </c>
      <c r="D169" s="62"/>
      <c r="E169" s="62"/>
      <c r="F169" s="62"/>
      <c r="G169" s="15"/>
      <c r="H169" s="47"/>
      <c r="I169" s="15"/>
      <c r="J169" s="15"/>
      <c r="K169" s="15"/>
      <c r="L169" s="15"/>
      <c r="IK169" s="15"/>
      <c r="IL169" s="15"/>
      <c r="IM169" s="15"/>
      <c r="IN169" s="15"/>
      <c r="IO169" s="15"/>
      <c r="IP169" s="15"/>
      <c r="IQ169" s="15"/>
      <c r="IR169" s="15"/>
      <c r="IS169" s="15"/>
    </row>
    <row r="170" spans="1:253" s="16" customFormat="1" ht="15.75" hidden="1">
      <c r="A170" s="38"/>
      <c r="B170" s="46"/>
      <c r="C170" s="61">
        <f>D170</f>
        <v>0</v>
      </c>
      <c r="D170" s="62"/>
      <c r="E170" s="62"/>
      <c r="F170" s="62"/>
      <c r="G170" s="15"/>
      <c r="H170" s="47"/>
      <c r="I170" s="15"/>
      <c r="J170" s="15"/>
      <c r="K170" s="15"/>
      <c r="L170" s="15"/>
      <c r="IK170" s="15"/>
      <c r="IL170" s="15"/>
      <c r="IM170" s="15"/>
      <c r="IN170" s="15"/>
      <c r="IO170" s="15"/>
      <c r="IP170" s="15"/>
      <c r="IQ170" s="15"/>
      <c r="IR170" s="15"/>
      <c r="IS170" s="15"/>
    </row>
    <row r="171" spans="1:253" s="16" customFormat="1" ht="15.75" hidden="1">
      <c r="A171" s="38"/>
      <c r="B171" s="46"/>
      <c r="C171" s="61">
        <f>D171</f>
        <v>0</v>
      </c>
      <c r="D171" s="62"/>
      <c r="E171" s="62"/>
      <c r="F171" s="62"/>
      <c r="G171" s="15"/>
      <c r="H171" s="47"/>
      <c r="I171" s="15"/>
      <c r="J171" s="15"/>
      <c r="K171" s="15"/>
      <c r="L171" s="15"/>
      <c r="IK171" s="15"/>
      <c r="IL171" s="15"/>
      <c r="IM171" s="15"/>
      <c r="IN171" s="15"/>
      <c r="IO171" s="15"/>
      <c r="IP171" s="15"/>
      <c r="IQ171" s="15"/>
      <c r="IR171" s="15"/>
      <c r="IS171" s="15"/>
    </row>
    <row r="172" spans="1:253" s="16" customFormat="1" ht="16.149999999999999" customHeight="1">
      <c r="A172" s="36" t="s">
        <v>129</v>
      </c>
      <c r="B172" s="69" t="s">
        <v>92</v>
      </c>
      <c r="C172" s="83">
        <f>D172+E172</f>
        <v>1136012328.5</v>
      </c>
      <c r="D172" s="83">
        <f>D106+D107</f>
        <v>1094531382.5</v>
      </c>
      <c r="E172" s="64">
        <f>E106+E107</f>
        <v>41480946</v>
      </c>
      <c r="F172" s="64">
        <f>F106+F107</f>
        <v>550000</v>
      </c>
      <c r="G172" s="15"/>
      <c r="H172" s="15"/>
      <c r="I172" s="15"/>
      <c r="J172" s="15"/>
      <c r="K172" s="15"/>
      <c r="L172" s="15"/>
      <c r="IK172" s="15"/>
      <c r="IL172" s="15"/>
      <c r="IM172" s="15"/>
      <c r="IN172" s="15"/>
      <c r="IO172" s="15"/>
      <c r="IP172" s="15"/>
      <c r="IQ172" s="15"/>
      <c r="IR172" s="15"/>
      <c r="IS172" s="15"/>
    </row>
    <row r="173" spans="1:253" s="16" customFormat="1" ht="16.149999999999999" customHeight="1">
      <c r="A173" s="24"/>
      <c r="B173" s="82"/>
      <c r="C173" s="65"/>
      <c r="D173" s="65"/>
      <c r="E173" s="65"/>
      <c r="F173" s="65"/>
      <c r="G173" s="15"/>
      <c r="H173" s="15"/>
      <c r="I173" s="15"/>
      <c r="J173" s="15"/>
      <c r="K173" s="15"/>
      <c r="L173" s="15"/>
      <c r="IK173" s="15"/>
      <c r="IL173" s="15"/>
      <c r="IM173" s="15"/>
      <c r="IN173" s="15"/>
      <c r="IO173" s="15"/>
      <c r="IP173" s="15"/>
      <c r="IQ173" s="15"/>
      <c r="IR173" s="15"/>
      <c r="IS173" s="15"/>
    </row>
    <row r="174" spans="1:253" s="16" customFormat="1" ht="90.6" customHeight="1">
      <c r="A174" s="79" t="s">
        <v>157</v>
      </c>
      <c r="B174" s="79"/>
      <c r="C174" s="80"/>
      <c r="D174" s="86" t="s">
        <v>158</v>
      </c>
      <c r="E174" s="86"/>
      <c r="F174" s="86"/>
      <c r="G174" s="15"/>
      <c r="H174" s="15"/>
      <c r="I174" s="15"/>
      <c r="J174" s="15"/>
      <c r="K174" s="15"/>
      <c r="L174" s="15"/>
      <c r="IK174" s="15"/>
      <c r="IL174" s="15"/>
      <c r="IM174" s="15"/>
      <c r="IN174" s="15"/>
      <c r="IO174" s="15"/>
      <c r="IP174" s="15"/>
      <c r="IQ174" s="15"/>
      <c r="IR174" s="15"/>
      <c r="IS174" s="15"/>
    </row>
    <row r="175" spans="1:253" s="16" customFormat="1" ht="43.5" customHeight="1">
      <c r="A175" s="24"/>
      <c r="B175" s="33"/>
      <c r="C175" s="65"/>
      <c r="D175" s="65"/>
      <c r="E175" s="65"/>
      <c r="F175" s="65"/>
      <c r="G175" s="15"/>
      <c r="H175" s="15"/>
      <c r="I175" s="15"/>
      <c r="J175" s="15"/>
      <c r="K175" s="15"/>
      <c r="L175" s="15"/>
      <c r="IK175" s="15"/>
      <c r="IL175" s="15"/>
      <c r="IM175" s="15"/>
      <c r="IN175" s="15"/>
      <c r="IO175" s="15"/>
      <c r="IP175" s="15"/>
      <c r="IQ175" s="15"/>
      <c r="IR175" s="15"/>
      <c r="IS175" s="15"/>
    </row>
    <row r="176" spans="1:253" s="8" customFormat="1" ht="44.25" customHeight="1">
      <c r="A176" s="79"/>
      <c r="B176" s="79"/>
      <c r="C176" s="80"/>
      <c r="D176" s="86"/>
      <c r="E176" s="86"/>
      <c r="F176" s="86"/>
      <c r="G176" s="71"/>
      <c r="H176" s="7"/>
      <c r="I176" s="7"/>
      <c r="J176" s="7"/>
      <c r="K176" s="7"/>
      <c r="L176" s="7"/>
      <c r="IK176" s="7"/>
      <c r="IL176" s="7"/>
      <c r="IM176" s="7"/>
      <c r="IN176" s="7"/>
      <c r="IO176" s="7"/>
      <c r="IP176" s="7"/>
      <c r="IQ176" s="7"/>
      <c r="IR176" s="7"/>
      <c r="IS176" s="7"/>
    </row>
    <row r="177" spans="1:253" ht="14.25" customHeight="1">
      <c r="B177" s="7"/>
    </row>
    <row r="178" spans="1:253" ht="27.75" customHeight="1">
      <c r="B178" s="7"/>
      <c r="D178" s="66"/>
    </row>
    <row r="179" spans="1:253" s="5" customFormat="1" ht="18.75">
      <c r="A179" s="1"/>
      <c r="B179" s="48"/>
      <c r="C179" s="67"/>
      <c r="D179" s="68"/>
      <c r="E179" s="68"/>
      <c r="F179" s="68"/>
      <c r="G179" s="4"/>
      <c r="H179" s="4"/>
      <c r="I179" s="4"/>
      <c r="J179" s="4"/>
      <c r="K179" s="4"/>
      <c r="L179" s="4"/>
      <c r="IK179" s="4"/>
      <c r="IL179" s="4"/>
      <c r="IM179" s="4"/>
      <c r="IN179" s="4"/>
      <c r="IO179" s="4"/>
      <c r="IP179" s="4"/>
      <c r="IQ179" s="4"/>
      <c r="IR179" s="4"/>
      <c r="IS179" s="4"/>
    </row>
    <row r="180" spans="1:253">
      <c r="B180" s="1"/>
    </row>
    <row r="181" spans="1:253">
      <c r="B181" s="1"/>
    </row>
    <row r="182" spans="1:253">
      <c r="B182" s="1"/>
    </row>
    <row r="183" spans="1:253">
      <c r="B183" s="1"/>
    </row>
    <row r="184" spans="1:253">
      <c r="B184" s="1"/>
    </row>
    <row r="189" spans="1:253" ht="32.25" customHeight="1"/>
  </sheetData>
  <mergeCells count="10">
    <mergeCell ref="D176:F176"/>
    <mergeCell ref="A6:F6"/>
    <mergeCell ref="E11:F11"/>
    <mergeCell ref="C11:C12"/>
    <mergeCell ref="D11:D12"/>
    <mergeCell ref="A11:A12"/>
    <mergeCell ref="B11:B12"/>
    <mergeCell ref="B7:E7"/>
    <mergeCell ref="B8:E8"/>
    <mergeCell ref="D174:F174"/>
  </mergeCells>
  <phoneticPr fontId="2" type="noConversion"/>
  <printOptions horizontalCentered="1"/>
  <pageMargins left="1.1811023622047245" right="0.39370078740157483" top="0.39370078740157483" bottom="0.59055118110236227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  <ignoredErrors>
    <ignoredError sqref="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TWO</cp:lastModifiedBy>
  <cp:lastPrinted>2023-07-24T06:20:02Z</cp:lastPrinted>
  <dcterms:created xsi:type="dcterms:W3CDTF">2014-01-17T10:52:16Z</dcterms:created>
  <dcterms:modified xsi:type="dcterms:W3CDTF">2023-07-24T08:25:54Z</dcterms:modified>
</cp:coreProperties>
</file>