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Z2M_2E_401!$A$11:$Q$91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Z2M_2E_401!$B$1:$F$160</definedName>
  </definedNames>
  <calcPr calcId="125725" fullCalcOnLoad="1"/>
</workbook>
</file>

<file path=xl/calcChain.xml><?xml version="1.0" encoding="utf-8"?>
<calcChain xmlns="http://schemas.openxmlformats.org/spreadsheetml/2006/main">
  <c r="F144" i="1"/>
  <c r="E144"/>
  <c r="F140"/>
  <c r="E140"/>
  <c r="F134"/>
  <c r="E134"/>
  <c r="F115"/>
  <c r="F111"/>
  <c r="E115"/>
  <c r="E111"/>
  <c r="F98"/>
  <c r="E98"/>
  <c r="E97"/>
  <c r="E95"/>
  <c r="F97"/>
  <c r="F95"/>
  <c r="F79"/>
  <c r="E79"/>
  <c r="F76"/>
  <c r="E76"/>
  <c r="F72"/>
  <c r="E72"/>
  <c r="F13"/>
  <c r="E13"/>
  <c r="F117"/>
  <c r="F124"/>
  <c r="F150"/>
  <c r="F58"/>
  <c r="E58"/>
  <c r="F16"/>
  <c r="E16"/>
  <c r="E11"/>
  <c r="F154"/>
  <c r="E154"/>
  <c r="F52"/>
  <c r="E150"/>
  <c r="F90"/>
  <c r="E90"/>
  <c r="F84"/>
  <c r="E84"/>
  <c r="F108"/>
  <c r="E108"/>
  <c r="F28"/>
  <c r="F32"/>
  <c r="F66"/>
  <c r="E28"/>
  <c r="E32"/>
  <c r="E52"/>
  <c r="E66"/>
  <c r="F121"/>
  <c r="F128"/>
  <c r="E117"/>
  <c r="E121"/>
  <c r="E124"/>
  <c r="E128"/>
  <c r="A148"/>
  <c r="A13"/>
  <c r="A14"/>
  <c r="A16"/>
  <c r="A17"/>
  <c r="A18"/>
  <c r="A20"/>
  <c r="A28"/>
  <c r="A29"/>
  <c r="A30"/>
  <c r="A32"/>
  <c r="A34"/>
  <c r="A35"/>
  <c r="A36"/>
  <c r="A37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2"/>
  <c r="A73"/>
  <c r="A78"/>
  <c r="A79"/>
  <c r="A85"/>
  <c r="A86"/>
  <c r="A88"/>
  <c r="A93"/>
  <c r="A96"/>
  <c r="A97"/>
  <c r="A98"/>
  <c r="A99"/>
  <c r="A100"/>
  <c r="A102"/>
  <c r="A104"/>
  <c r="A108"/>
  <c r="A109"/>
  <c r="A111"/>
  <c r="A112"/>
  <c r="A117"/>
  <c r="A118"/>
  <c r="A119"/>
  <c r="A120"/>
  <c r="A121"/>
  <c r="A122"/>
  <c r="A123"/>
  <c r="A124"/>
  <c r="A133"/>
  <c r="A135"/>
  <c r="A140"/>
  <c r="A141"/>
  <c r="A144"/>
  <c r="A149"/>
  <c r="A153"/>
  <c r="A157"/>
  <c r="F11"/>
  <c r="F127"/>
  <c r="F157"/>
  <c r="E127"/>
  <c r="E157"/>
  <c r="E158" s="1"/>
  <c r="F71"/>
  <c r="F93"/>
  <c r="E71"/>
  <c r="E93"/>
  <c r="F158"/>
</calcChain>
</file>

<file path=xl/sharedStrings.xml><?xml version="1.0" encoding="utf-8"?>
<sst xmlns="http://schemas.openxmlformats.org/spreadsheetml/2006/main" count="351" uniqueCount="239">
  <si>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</si>
  <si>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</si>
  <si>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</si>
  <si>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</si>
  <si>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</si>
  <si>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</si>
  <si>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</si>
  <si>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</si>
  <si>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</si>
  <si>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</si>
  <si>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</si>
  <si>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</si>
  <si>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</si>
  <si>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</si>
  <si>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</si>
  <si>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</si>
  <si>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</si>
  <si>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</si>
  <si>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</si>
  <si>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</si>
  <si>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</si>
  <si>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</si>
  <si>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</si>
  <si>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</si>
  <si>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</si>
  <si>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</si>
  <si>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</si>
  <si>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</si>
  <si>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</si>
  <si>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</si>
  <si>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</si>
  <si>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</si>
  <si>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</si>
  <si>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</si>
  <si>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</si>
  <si>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</si>
  <si>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</si>
  <si>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</si>
  <si>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</si>
  <si>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</si>
  <si>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</si>
  <si>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</si>
  <si>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</si>
  <si>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</si>
  <si>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</si>
  <si>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</si>
  <si>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</si>
  <si>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</si>
  <si>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</si>
  <si>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</si>
  <si>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</si>
  <si>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</si>
  <si>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</si>
  <si>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</si>
  <si>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</si>
  <si>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</si>
  <si>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</si>
  <si>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</si>
  <si>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</si>
  <si>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</si>
  <si>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</si>
  <si>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</si>
  <si>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</si>
  <si>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</si>
  <si>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</si>
  <si>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</si>
  <si>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</si>
  <si>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</si>
  <si>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</si>
  <si>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</si>
  <si>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</si>
  <si>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</si>
  <si>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</si>
  <si>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</si>
  <si>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</si>
  <si>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</si>
  <si>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</si>
  <si>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</si>
  <si>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</si>
  <si>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</si>
  <si>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</si>
  <si>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</si>
  <si>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</si>
  <si>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</si>
  <si>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</si>
  <si>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</si>
  <si>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</si>
  <si>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</si>
  <si>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</si>
  <si>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</si>
  <si>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</si>
  <si>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</si>
  <si>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</si>
  <si>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</si>
  <si>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</si>
  <si>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</si>
  <si>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</si>
  <si>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</si>
  <si>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</si>
  <si>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</si>
  <si>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</si>
  <si>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</si>
  <si>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</si>
  <si>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</si>
  <si>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</si>
  <si>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</si>
  <si>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</si>
  <si>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</si>
  <si>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</si>
  <si>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</si>
  <si>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</si>
  <si>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</si>
  <si>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</si>
  <si>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</si>
  <si>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</si>
  <si>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</si>
  <si>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</si>
  <si>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</si>
  <si>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</si>
  <si>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</si>
  <si>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</si>
  <si>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</si>
  <si>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</si>
  <si>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</si>
  <si>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</si>
  <si>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</si>
  <si>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</si>
  <si>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</si>
  <si>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</si>
  <si>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</si>
  <si>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</si>
  <si>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</si>
  <si>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</si>
  <si>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</si>
  <si>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</si>
  <si>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</si>
  <si>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</si>
  <si>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</si>
  <si>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</si>
  <si>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</si>
  <si>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</si>
  <si>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</si>
  <si>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</si>
  <si>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</si>
  <si>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</si>
  <si>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</si>
  <si>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</si>
  <si>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</si>
  <si>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</si>
  <si>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</si>
  <si>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</si>
  <si>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</si>
  <si>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</si>
  <si>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</si>
  <si>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</si>
  <si>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</si>
  <si>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</si>
  <si>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</si>
  <si>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</si>
  <si>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</si>
  <si>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</si>
  <si>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</si>
  <si>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</si>
  <si>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</si>
  <si>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</si>
  <si>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</si>
  <si>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</si>
  <si>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</si>
  <si>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</si>
  <si>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</si>
  <si>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</si>
  <si>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</si>
  <si>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</si>
  <si>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</si>
  <si>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</si>
  <si>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</si>
  <si>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</si>
  <si>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</si>
  <si>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</si>
  <si>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</si>
  <si>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</si>
  <si>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</si>
  <si>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</si>
  <si>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</si>
  <si>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</si>
  <si>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</si>
  <si>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</si>
  <si>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</si>
  <si>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</si>
  <si>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</si>
  <si>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</si>
  <si>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</si>
  <si>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</si>
  <si>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</si>
  <si>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</si>
  <si>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</si>
  <si>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</si>
  <si>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</si>
  <si>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</si>
  <si>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</si>
  <si>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</si>
  <si>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</si>
  <si>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</si>
  <si>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</si>
  <si>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</si>
  <si>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</si>
  <si>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</si>
  <si>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</si>
  <si>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</si>
  <si>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</si>
  <si>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</si>
  <si>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</si>
  <si>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</si>
  <si>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</si>
  <si>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</si>
  <si>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</si>
  <si>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</si>
  <si>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</si>
  <si>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</si>
  <si>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</si>
  <si>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</si>
  <si>
    <t>1200</t>
  </si>
  <si>
    <t>5049</t>
  </si>
  <si>
    <t>3120</t>
  </si>
  <si>
    <t>7372</t>
  </si>
  <si>
    <t>7383</t>
  </si>
  <si>
    <t>лізація проєктів з відновлення освітніх установ та закладів, пошкоджених внаслідок збройної агресії за рахунок коштів місцевих бюджетів</t>
  </si>
  <si>
    <t>Реалізація проєктів за рахунок коштів фонду ліквідації наслідків збройної агресії</t>
  </si>
  <si>
    <t>Надання загальної середньої освіти  за рахунок залишку коштів за освітньою субвенцією на кінець бюджетного періоду</t>
  </si>
  <si>
    <t>Здійснення соціальної роботи з вразливими категоріями населення</t>
  </si>
  <si>
    <t>Інші заклади та заходи</t>
  </si>
  <si>
    <t>Уточнений план на 2024 рік</t>
  </si>
  <si>
    <t>Звіт про виконання бюджету Павлоградської міської територіальної громади за 9 місяців  2024 року</t>
  </si>
  <si>
    <t>Виконано за 9 місяців  2024 року</t>
  </si>
  <si>
    <t>Виконнання окремих заходів з реалізації соціального проєкту "Активні парки- локації здорової України"</t>
  </si>
  <si>
    <t>Інші діяльності у сфері житлово-комунального господарства</t>
  </si>
  <si>
    <t>6090</t>
  </si>
  <si>
    <t>1180</t>
  </si>
  <si>
    <t>Виконання заходів, спрямованих на забезпечення якісної, сучасної та доступної загальної середньої освіти "Нова українська школа"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</si>
</sst>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3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0" fontId="20" fillId="0" borderId="11" xfId="36" applyFont="1" applyFill="1" applyBorder="1" applyAlignment="1" applyProtection="1">
      <alignment horizontal="justify" vertical="center" wrapText="1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1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3" xfId="36" applyFont="1" applyFill="1" applyBorder="1" applyAlignment="1" applyProtection="1">
      <alignment horizontal="justify" vertical="center" wrapText="1"/>
    </xf>
    <xf numFmtId="49" fontId="20" fillId="0" borderId="13" xfId="0" applyNumberFormat="1" applyFont="1" applyFill="1" applyBorder="1" applyAlignment="1">
      <alignment horizontal="center" vertical="center"/>
    </xf>
    <xf numFmtId="0" fontId="20" fillId="0" borderId="13" xfId="36" applyFont="1" applyFill="1" applyBorder="1" applyAlignment="1" applyProtection="1">
      <alignment horizontal="justify" vertical="center" wrapText="1"/>
    </xf>
    <xf numFmtId="0" fontId="18" fillId="0" borderId="13" xfId="0" applyNumberFormat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justify" vertical="center" wrapText="1"/>
    </xf>
    <xf numFmtId="0" fontId="18" fillId="15" borderId="13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3" xfId="0" applyNumberFormat="1" applyFont="1" applyFill="1" applyBorder="1" applyAlignment="1" applyProtection="1">
      <alignment horizontal="justify" vertical="center"/>
      <protection locked="0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1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3" fontId="20" fillId="0" borderId="11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0" fillId="0" borderId="0" xfId="0" applyNumberFormat="1" applyAlignment="1">
      <alignment horizontal="justify" vertical="center"/>
    </xf>
    <xf numFmtId="3" fontId="18" fillId="0" borderId="14" xfId="0" applyNumberFormat="1" applyFont="1" applyFill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3" xfId="0" applyFont="1" applyFill="1" applyBorder="1" applyAlignment="1">
      <alignment horizontal="justify" vertical="center"/>
    </xf>
    <xf numFmtId="3" fontId="18" fillId="0" borderId="24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1" xfId="0" applyFont="1" applyFill="1" applyBorder="1" applyAlignment="1">
      <alignment horizontal="justify" vertical="center" wrapText="1"/>
    </xf>
    <xf numFmtId="0" fontId="18" fillId="0" borderId="25" xfId="36" applyFont="1" applyFill="1" applyBorder="1" applyAlignment="1" applyProtection="1">
      <alignment horizontal="justify" vertical="center" wrapText="1"/>
    </xf>
    <xf numFmtId="49" fontId="18" fillId="0" borderId="2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3" fontId="20" fillId="0" borderId="14" xfId="0" applyNumberFormat="1" applyFont="1" applyFill="1" applyBorder="1" applyAlignment="1">
      <alignment horizontal="center" vertical="center"/>
    </xf>
    <xf numFmtId="3" fontId="18" fillId="0" borderId="26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justify" vertical="center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18" fillId="15" borderId="26" xfId="0" quotePrefix="1" applyFont="1" applyFill="1" applyBorder="1" applyAlignment="1">
      <alignment horizontal="justify" vertical="center" wrapText="1"/>
    </xf>
    <xf numFmtId="3" fontId="18" fillId="0" borderId="25" xfId="0" applyNumberFormat="1" applyFont="1" applyFill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3" fontId="20" fillId="0" borderId="16" xfId="0" applyNumberFormat="1" applyFont="1" applyFill="1" applyBorder="1" applyAlignment="1">
      <alignment horizontal="center" vertical="center"/>
    </xf>
    <xf numFmtId="0" fontId="18" fillId="0" borderId="20" xfId="36" applyFont="1" applyFill="1" applyBorder="1" applyAlignment="1" applyProtection="1">
      <alignment horizontal="justify" vertical="center" wrapText="1"/>
    </xf>
    <xf numFmtId="4" fontId="18" fillId="0" borderId="19" xfId="0" applyNumberFormat="1" applyFont="1" applyFill="1" applyBorder="1" applyAlignment="1">
      <alignment horizontal="center" vertical="center"/>
    </xf>
    <xf numFmtId="4" fontId="18" fillId="0" borderId="2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0" fontId="18" fillId="18" borderId="11" xfId="36" applyFont="1" applyFill="1" applyBorder="1" applyAlignment="1" applyProtection="1">
      <alignment horizontal="justify" vertical="center" wrapText="1"/>
    </xf>
    <xf numFmtId="3" fontId="18" fillId="18" borderId="11" xfId="0" applyNumberFormat="1" applyFont="1" applyFill="1" applyBorder="1" applyAlignment="1">
      <alignment horizontal="center" vertical="center"/>
    </xf>
    <xf numFmtId="4" fontId="18" fillId="18" borderId="11" xfId="0" applyNumberFormat="1" applyFont="1" applyFill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3" fontId="18" fillId="0" borderId="16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0"/>
  <sheetViews>
    <sheetView tabSelected="1" topLeftCell="C148" zoomScaleNormal="100" zoomScaleSheetLayoutView="75" workbookViewId="0">
      <selection activeCell="F156" sqref="F156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84" t="s">
        <v>0</v>
      </c>
      <c r="F1" s="84"/>
    </row>
    <row r="2" spans="1:14" ht="18.75">
      <c r="C2" s="1"/>
      <c r="D2" s="1"/>
      <c r="E2" s="84" t="s">
        <v>193</v>
      </c>
      <c r="F2" s="84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21" t="s">
        <v>232</v>
      </c>
      <c r="D6" s="121"/>
      <c r="E6" s="121"/>
      <c r="F6" s="121"/>
    </row>
    <row r="7" spans="1:14" s="2" customFormat="1" ht="23.25" customHeight="1">
      <c r="B7" s="3" t="s">
        <v>1</v>
      </c>
      <c r="C7" s="4"/>
      <c r="D7" s="5"/>
      <c r="E7" s="122" t="s">
        <v>2</v>
      </c>
      <c r="F7" s="122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100" t="s">
        <v>3</v>
      </c>
      <c r="D8" s="100" t="s">
        <v>4</v>
      </c>
      <c r="E8" s="101" t="s">
        <v>231</v>
      </c>
      <c r="F8" s="101" t="s">
        <v>233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103">
        <v>1</v>
      </c>
      <c r="D9" s="103">
        <v>2</v>
      </c>
      <c r="E9" s="102">
        <v>3</v>
      </c>
      <c r="F9" s="102">
        <v>4</v>
      </c>
      <c r="G9" s="9"/>
      <c r="H9" s="9"/>
      <c r="I9" s="9"/>
      <c r="J9" s="9"/>
      <c r="K9" s="9"/>
      <c r="L9" s="9"/>
    </row>
    <row r="10" spans="1:14" ht="18.75">
      <c r="B10" s="10"/>
      <c r="C10" s="11"/>
      <c r="D10" s="125" t="s">
        <v>5</v>
      </c>
      <c r="E10" s="126"/>
      <c r="F10" s="127"/>
      <c r="G10" s="12"/>
      <c r="H10" s="12"/>
      <c r="I10" s="12"/>
      <c r="J10" s="12"/>
      <c r="K10" s="12"/>
      <c r="L10" s="13"/>
    </row>
    <row r="11" spans="1:14" s="21" customFormat="1" ht="24.75" customHeight="1">
      <c r="A11" s="14">
        <v>1</v>
      </c>
      <c r="B11" s="15"/>
      <c r="C11" s="16" t="s">
        <v>6</v>
      </c>
      <c r="D11" s="17" t="s">
        <v>7</v>
      </c>
      <c r="E11" s="75">
        <f>E12+E13+E14+E15</f>
        <v>104995814</v>
      </c>
      <c r="F11" s="68">
        <f>F12+F13+F14+F15</f>
        <v>75629148.519999996</v>
      </c>
      <c r="G11" s="18">
        <v>15730</v>
      </c>
      <c r="H11" s="18">
        <v>7785</v>
      </c>
      <c r="I11" s="18">
        <v>0</v>
      </c>
      <c r="J11" s="18">
        <v>32497666</v>
      </c>
      <c r="K11" s="18">
        <v>32497666</v>
      </c>
      <c r="L11" s="19">
        <v>7776831.04</v>
      </c>
      <c r="M11" s="20"/>
    </row>
    <row r="12" spans="1:14" s="21" customFormat="1" ht="75">
      <c r="A12" s="14"/>
      <c r="B12" s="15"/>
      <c r="C12" s="22" t="s">
        <v>8</v>
      </c>
      <c r="D12" s="23" t="s">
        <v>9</v>
      </c>
      <c r="E12" s="76">
        <v>51523702</v>
      </c>
      <c r="F12" s="69">
        <v>37892128.299999997</v>
      </c>
      <c r="G12" s="18"/>
      <c r="H12" s="18"/>
      <c r="I12" s="18"/>
      <c r="J12" s="18"/>
      <c r="K12" s="18"/>
      <c r="L12" s="19"/>
    </row>
    <row r="13" spans="1:14" s="28" customFormat="1" ht="56.25">
      <c r="A13" s="24" t="e">
        <f>#REF!+1</f>
        <v>#REF!</v>
      </c>
      <c r="B13" s="25" t="s">
        <v>10</v>
      </c>
      <c r="C13" s="22" t="s">
        <v>11</v>
      </c>
      <c r="D13" s="23" t="s">
        <v>12</v>
      </c>
      <c r="E13" s="76">
        <f>52874027</f>
        <v>52874027</v>
      </c>
      <c r="F13" s="69">
        <f>37380468.42</f>
        <v>37380468.420000002</v>
      </c>
      <c r="G13" s="26">
        <v>15730</v>
      </c>
      <c r="H13" s="26">
        <v>7785</v>
      </c>
      <c r="I13" s="26">
        <v>0</v>
      </c>
      <c r="J13" s="26">
        <v>13946380</v>
      </c>
      <c r="K13" s="26">
        <v>13946380</v>
      </c>
      <c r="L13" s="27">
        <v>3651227.02</v>
      </c>
      <c r="M13" s="97"/>
      <c r="N13" s="97"/>
    </row>
    <row r="14" spans="1:14" s="28" customFormat="1" ht="37.5">
      <c r="A14" s="24" t="e">
        <f>#REF!+1</f>
        <v>#REF!</v>
      </c>
      <c r="B14" s="25" t="s">
        <v>10</v>
      </c>
      <c r="C14" s="22" t="s">
        <v>13</v>
      </c>
      <c r="D14" s="23" t="s">
        <v>14</v>
      </c>
      <c r="E14" s="77">
        <v>110924</v>
      </c>
      <c r="F14" s="77">
        <v>0</v>
      </c>
      <c r="G14" s="26">
        <v>0</v>
      </c>
      <c r="H14" s="26">
        <v>0</v>
      </c>
      <c r="I14" s="26">
        <v>0</v>
      </c>
      <c r="J14" s="26">
        <v>18551286</v>
      </c>
      <c r="K14" s="26">
        <v>18551286</v>
      </c>
      <c r="L14" s="27">
        <v>4125604.02</v>
      </c>
      <c r="M14" s="97"/>
      <c r="N14" s="97"/>
    </row>
    <row r="15" spans="1:14" s="28" customFormat="1" ht="18.75">
      <c r="A15" s="24"/>
      <c r="B15" s="25"/>
      <c r="C15" s="22" t="s">
        <v>15</v>
      </c>
      <c r="D15" s="23" t="s">
        <v>16</v>
      </c>
      <c r="E15" s="76">
        <v>487161</v>
      </c>
      <c r="F15" s="69">
        <v>356551.8</v>
      </c>
      <c r="G15" s="26"/>
      <c r="H15" s="26"/>
      <c r="I15" s="26"/>
      <c r="J15" s="26"/>
      <c r="K15" s="26"/>
      <c r="L15" s="27"/>
      <c r="M15" s="97"/>
      <c r="N15" s="97"/>
    </row>
    <row r="16" spans="1:14" s="21" customFormat="1" ht="18.75">
      <c r="A16" s="14" t="e">
        <f>#REF!+1</f>
        <v>#REF!</v>
      </c>
      <c r="B16" s="15"/>
      <c r="C16" s="16" t="s">
        <v>17</v>
      </c>
      <c r="D16" s="17" t="s">
        <v>18</v>
      </c>
      <c r="E16" s="68">
        <f>E17+E18+E19+E20+E21+E22+E23+E24+E25+E26+E27</f>
        <v>561110389.11000001</v>
      </c>
      <c r="F16" s="68">
        <f>F17+F18+F19+F20+F21+F22+F23+F24+F25+F26+F27</f>
        <v>340083044.40000004</v>
      </c>
      <c r="G16" s="18">
        <v>0</v>
      </c>
      <c r="H16" s="18">
        <v>3268796.9</v>
      </c>
      <c r="I16" s="18">
        <v>724142.38</v>
      </c>
      <c r="J16" s="18">
        <v>238650755.46000001</v>
      </c>
      <c r="K16" s="18">
        <v>239456261.61000001</v>
      </c>
      <c r="L16" s="19">
        <v>61771910.700000003</v>
      </c>
      <c r="M16" s="80"/>
    </row>
    <row r="17" spans="1:14" s="28" customFormat="1" ht="18.75">
      <c r="A17" s="24" t="e">
        <f>#REF!+1</f>
        <v>#REF!</v>
      </c>
      <c r="B17" s="25" t="s">
        <v>19</v>
      </c>
      <c r="C17" s="22" t="s">
        <v>20</v>
      </c>
      <c r="D17" s="29" t="s">
        <v>21</v>
      </c>
      <c r="E17" s="77">
        <v>124768851</v>
      </c>
      <c r="F17" s="69">
        <v>71986518.989999995</v>
      </c>
      <c r="G17" s="26">
        <v>0</v>
      </c>
      <c r="H17" s="26">
        <v>1599394.35</v>
      </c>
      <c r="I17" s="26">
        <v>186394.47</v>
      </c>
      <c r="J17" s="26">
        <v>82641348.140000001</v>
      </c>
      <c r="K17" s="26">
        <v>82844281.670000002</v>
      </c>
      <c r="L17" s="27">
        <v>21094780.32</v>
      </c>
      <c r="M17" s="81"/>
      <c r="N17" s="81"/>
    </row>
    <row r="18" spans="1:14" s="28" customFormat="1" ht="37.5">
      <c r="A18" s="24" t="e">
        <f>#REF!+1</f>
        <v>#REF!</v>
      </c>
      <c r="B18" s="25" t="s">
        <v>22</v>
      </c>
      <c r="C18" s="22" t="s">
        <v>23</v>
      </c>
      <c r="D18" s="29" t="s">
        <v>160</v>
      </c>
      <c r="E18" s="77">
        <v>131261448</v>
      </c>
      <c r="F18" s="69">
        <v>68412541.329999998</v>
      </c>
      <c r="G18" s="26">
        <v>0</v>
      </c>
      <c r="H18" s="26">
        <v>1550046.66</v>
      </c>
      <c r="I18" s="26">
        <v>510100.35</v>
      </c>
      <c r="J18" s="26">
        <v>133921370.31999999</v>
      </c>
      <c r="K18" s="26">
        <v>134465950.83000001</v>
      </c>
      <c r="L18" s="27">
        <v>35272264.689999998</v>
      </c>
      <c r="M18" s="81"/>
      <c r="N18" s="81"/>
    </row>
    <row r="19" spans="1:14" s="28" customFormat="1" ht="37.5">
      <c r="A19" s="24"/>
      <c r="B19" s="25"/>
      <c r="C19" s="22" t="s">
        <v>40</v>
      </c>
      <c r="D19" s="29" t="s">
        <v>161</v>
      </c>
      <c r="E19" s="77">
        <v>236700400</v>
      </c>
      <c r="F19" s="69">
        <v>159577357.49000001</v>
      </c>
      <c r="G19" s="26"/>
      <c r="H19" s="26"/>
      <c r="I19" s="26"/>
      <c r="J19" s="26"/>
      <c r="K19" s="26"/>
      <c r="L19" s="27"/>
      <c r="M19" s="81"/>
      <c r="N19" s="81"/>
    </row>
    <row r="20" spans="1:14" s="28" customFormat="1" ht="38.25" customHeight="1">
      <c r="A20" s="24" t="e">
        <f>#REF!+1</f>
        <v>#REF!</v>
      </c>
      <c r="B20" s="25" t="s">
        <v>24</v>
      </c>
      <c r="C20" s="22" t="s">
        <v>39</v>
      </c>
      <c r="D20" s="29" t="s">
        <v>25</v>
      </c>
      <c r="E20" s="77">
        <v>28044658</v>
      </c>
      <c r="F20" s="69">
        <v>16614923.619999999</v>
      </c>
      <c r="G20" s="26">
        <v>0</v>
      </c>
      <c r="H20" s="26">
        <v>85171.46</v>
      </c>
      <c r="I20" s="26">
        <v>680</v>
      </c>
      <c r="J20" s="26">
        <v>11605550</v>
      </c>
      <c r="K20" s="26">
        <v>11608275.51</v>
      </c>
      <c r="L20" s="27">
        <v>2908319.06</v>
      </c>
      <c r="M20" s="81"/>
      <c r="N20" s="81"/>
    </row>
    <row r="21" spans="1:14" s="28" customFormat="1" ht="18.75">
      <c r="A21" s="24"/>
      <c r="B21" s="25"/>
      <c r="C21" s="22" t="s">
        <v>156</v>
      </c>
      <c r="D21" s="29" t="s">
        <v>157</v>
      </c>
      <c r="E21" s="77">
        <v>16627392</v>
      </c>
      <c r="F21" s="69">
        <v>10089517.98</v>
      </c>
      <c r="G21" s="26"/>
      <c r="H21" s="26"/>
      <c r="I21" s="26"/>
      <c r="J21" s="26"/>
      <c r="K21" s="26"/>
      <c r="L21" s="27"/>
      <c r="M21" s="81"/>
      <c r="N21" s="81"/>
    </row>
    <row r="22" spans="1:14" s="28" customFormat="1" ht="18.75">
      <c r="A22" s="24"/>
      <c r="B22" s="25"/>
      <c r="C22" s="22" t="s">
        <v>158</v>
      </c>
      <c r="D22" s="29" t="s">
        <v>28</v>
      </c>
      <c r="E22" s="77">
        <v>17217099</v>
      </c>
      <c r="F22" s="69">
        <v>8792669.1999999993</v>
      </c>
      <c r="G22" s="26"/>
      <c r="H22" s="26"/>
      <c r="I22" s="26"/>
      <c r="J22" s="26"/>
      <c r="K22" s="26"/>
      <c r="L22" s="27"/>
      <c r="M22" s="81"/>
      <c r="N22" s="81"/>
    </row>
    <row r="23" spans="1:14" s="28" customFormat="1" ht="30.75" customHeight="1">
      <c r="A23" s="24"/>
      <c r="B23" s="25"/>
      <c r="C23" s="22" t="s">
        <v>26</v>
      </c>
      <c r="D23" s="29" t="s">
        <v>139</v>
      </c>
      <c r="E23" s="69">
        <v>2852849.45</v>
      </c>
      <c r="F23" s="69">
        <v>1760282.15</v>
      </c>
      <c r="G23" s="26"/>
      <c r="H23" s="26"/>
      <c r="I23" s="26"/>
      <c r="J23" s="26"/>
      <c r="K23" s="26"/>
      <c r="L23" s="27"/>
      <c r="M23" s="81"/>
      <c r="N23" s="81"/>
    </row>
    <row r="24" spans="1:14" s="28" customFormat="1" ht="37.5">
      <c r="A24" s="24"/>
      <c r="B24" s="25"/>
      <c r="C24" s="22" t="s">
        <v>27</v>
      </c>
      <c r="D24" s="23" t="s">
        <v>159</v>
      </c>
      <c r="E24" s="77">
        <v>1456092</v>
      </c>
      <c r="F24" s="69">
        <v>941689.73</v>
      </c>
      <c r="G24" s="26"/>
      <c r="H24" s="26"/>
      <c r="I24" s="26"/>
      <c r="J24" s="26"/>
      <c r="K24" s="26"/>
      <c r="L24" s="27"/>
      <c r="M24" s="81"/>
      <c r="N24" s="81"/>
    </row>
    <row r="25" spans="1:14" s="28" customFormat="1" ht="18.75">
      <c r="A25" s="24"/>
      <c r="B25" s="25"/>
      <c r="C25" s="22" t="s">
        <v>221</v>
      </c>
      <c r="D25" s="23"/>
      <c r="E25" s="77">
        <v>1623853</v>
      </c>
      <c r="F25" s="69">
        <v>1489323.25</v>
      </c>
      <c r="G25" s="26"/>
      <c r="H25" s="26"/>
      <c r="I25" s="26"/>
      <c r="J25" s="26"/>
      <c r="K25" s="26"/>
      <c r="L25" s="27"/>
      <c r="M25" s="81"/>
      <c r="N25" s="81"/>
    </row>
    <row r="26" spans="1:14" s="28" customFormat="1" ht="75.75" customHeight="1">
      <c r="A26" s="24"/>
      <c r="B26" s="25"/>
      <c r="C26" s="22" t="s">
        <v>162</v>
      </c>
      <c r="D26" s="23" t="s">
        <v>163</v>
      </c>
      <c r="E26" s="69">
        <v>418220.66</v>
      </c>
      <c r="F26" s="69">
        <v>418220.66</v>
      </c>
      <c r="G26" s="26"/>
      <c r="H26" s="26"/>
      <c r="I26" s="26"/>
      <c r="J26" s="26"/>
      <c r="K26" s="26"/>
      <c r="L26" s="27"/>
      <c r="M26" s="81"/>
      <c r="N26" s="81"/>
    </row>
    <row r="27" spans="1:14" s="28" customFormat="1" ht="79.5" customHeight="1">
      <c r="A27" s="24"/>
      <c r="B27" s="25"/>
      <c r="C27" s="22" t="s">
        <v>217</v>
      </c>
      <c r="D27" s="23" t="s">
        <v>218</v>
      </c>
      <c r="E27" s="77">
        <v>139526</v>
      </c>
      <c r="F27" s="77"/>
      <c r="G27" s="26"/>
      <c r="H27" s="26"/>
      <c r="I27" s="26"/>
      <c r="J27" s="26"/>
      <c r="K27" s="26"/>
      <c r="L27" s="27"/>
      <c r="M27" s="81"/>
      <c r="N27" s="81"/>
    </row>
    <row r="28" spans="1:14" s="21" customFormat="1" ht="18.75">
      <c r="A28" s="14" t="e">
        <f>#REF!+1</f>
        <v>#REF!</v>
      </c>
      <c r="B28" s="15"/>
      <c r="C28" s="16" t="s">
        <v>29</v>
      </c>
      <c r="D28" s="17" t="s">
        <v>30</v>
      </c>
      <c r="E28" s="68">
        <f>E29+E30+E31</f>
        <v>51170178</v>
      </c>
      <c r="F28" s="68">
        <f>F29+F30+F31</f>
        <v>28464838.57</v>
      </c>
      <c r="G28" s="18">
        <v>5134</v>
      </c>
      <c r="H28" s="18">
        <v>1070090.6499999999</v>
      </c>
      <c r="I28" s="18">
        <v>1587988.55</v>
      </c>
      <c r="J28" s="18">
        <v>178822487</v>
      </c>
      <c r="K28" s="18">
        <v>180439065.78</v>
      </c>
      <c r="L28" s="19">
        <v>44204850.469999999</v>
      </c>
      <c r="M28" s="80"/>
      <c r="N28" s="80"/>
    </row>
    <row r="29" spans="1:14" s="28" customFormat="1" ht="37.5">
      <c r="A29" s="24" t="e">
        <f>#REF!+1</f>
        <v>#REF!</v>
      </c>
      <c r="B29" s="25" t="s">
        <v>31</v>
      </c>
      <c r="C29" s="22" t="s">
        <v>32</v>
      </c>
      <c r="D29" s="23" t="s">
        <v>33</v>
      </c>
      <c r="E29" s="77">
        <v>36742461</v>
      </c>
      <c r="F29" s="69">
        <v>20768081.850000001</v>
      </c>
      <c r="G29" s="26">
        <v>0</v>
      </c>
      <c r="H29" s="26">
        <v>608025.11</v>
      </c>
      <c r="I29" s="26">
        <v>1267299.3999999999</v>
      </c>
      <c r="J29" s="26">
        <v>92475213</v>
      </c>
      <c r="K29" s="26">
        <v>93771102.030000001</v>
      </c>
      <c r="L29" s="27">
        <v>23840953.829999998</v>
      </c>
      <c r="M29" s="81"/>
      <c r="N29" s="81"/>
    </row>
    <row r="30" spans="1:14" s="28" customFormat="1" ht="56.25">
      <c r="A30" s="24" t="e">
        <f>#REF!+1</f>
        <v>#REF!</v>
      </c>
      <c r="B30" s="25" t="s">
        <v>34</v>
      </c>
      <c r="C30" s="22" t="s">
        <v>35</v>
      </c>
      <c r="D30" s="23" t="s">
        <v>36</v>
      </c>
      <c r="E30" s="77">
        <v>14389743</v>
      </c>
      <c r="F30" s="69">
        <v>7695316.7199999997</v>
      </c>
      <c r="G30" s="26">
        <v>5134</v>
      </c>
      <c r="H30" s="26">
        <v>44490</v>
      </c>
      <c r="I30" s="26">
        <v>189930</v>
      </c>
      <c r="J30" s="26">
        <v>53814523</v>
      </c>
      <c r="K30" s="26">
        <v>54004453</v>
      </c>
      <c r="L30" s="27">
        <v>12649157</v>
      </c>
      <c r="M30" s="81"/>
      <c r="N30" s="81"/>
    </row>
    <row r="31" spans="1:14" s="28" customFormat="1" ht="37.5">
      <c r="A31" s="24"/>
      <c r="B31" s="25"/>
      <c r="C31" s="22" t="s">
        <v>142</v>
      </c>
      <c r="D31" s="23" t="s">
        <v>143</v>
      </c>
      <c r="E31" s="77">
        <v>37974</v>
      </c>
      <c r="F31" s="77">
        <v>1440</v>
      </c>
      <c r="G31" s="26"/>
      <c r="H31" s="26"/>
      <c r="I31" s="26"/>
      <c r="J31" s="26"/>
      <c r="K31" s="26"/>
      <c r="L31" s="27"/>
      <c r="M31" s="81"/>
      <c r="N31" s="81"/>
    </row>
    <row r="32" spans="1:14" s="21" customFormat="1" ht="18.75">
      <c r="A32" s="14" t="e">
        <f>#REF!+1</f>
        <v>#REF!</v>
      </c>
      <c r="B32" s="15"/>
      <c r="C32" s="30" t="s">
        <v>37</v>
      </c>
      <c r="D32" s="31" t="s">
        <v>38</v>
      </c>
      <c r="E32" s="70">
        <f>E33+E34+E35+E36+E37+E38+E39+E40+E41+E42+E43+E44+E45+E46+E47+E48+E49+E50+E51</f>
        <v>108451437.93000001</v>
      </c>
      <c r="F32" s="70">
        <f>F33+F34+F35+F36+F37+F38+F39+F40+F41+F42+F43+F44+F45+F46+F47+F48+F49+F50+F51</f>
        <v>74866209.540000007</v>
      </c>
      <c r="G32" s="18">
        <v>0</v>
      </c>
      <c r="H32" s="18">
        <v>5101.33</v>
      </c>
      <c r="I32" s="18">
        <v>29698.98</v>
      </c>
      <c r="J32" s="18">
        <v>264753533</v>
      </c>
      <c r="K32" s="18">
        <v>264783231.97999999</v>
      </c>
      <c r="L32" s="19">
        <v>129094976.12</v>
      </c>
      <c r="M32" s="80"/>
      <c r="N32" s="80"/>
    </row>
    <row r="33" spans="1:14" s="28" customFormat="1" ht="37.5">
      <c r="A33" s="24"/>
      <c r="B33" s="25"/>
      <c r="C33" s="22" t="s">
        <v>41</v>
      </c>
      <c r="D33" s="29" t="s">
        <v>42</v>
      </c>
      <c r="E33" s="77">
        <v>360936</v>
      </c>
      <c r="F33" s="77">
        <v>241711.5</v>
      </c>
      <c r="G33" s="26"/>
      <c r="H33" s="26"/>
      <c r="I33" s="26"/>
      <c r="J33" s="26"/>
      <c r="K33" s="26"/>
      <c r="L33" s="27"/>
      <c r="M33" s="81"/>
      <c r="N33" s="81"/>
    </row>
    <row r="34" spans="1:14" s="28" customFormat="1" ht="37.5">
      <c r="A34" s="24" t="e">
        <f>#REF!+1</f>
        <v>#REF!</v>
      </c>
      <c r="B34" s="25" t="s">
        <v>43</v>
      </c>
      <c r="C34" s="22" t="s">
        <v>44</v>
      </c>
      <c r="D34" s="32" t="s">
        <v>45</v>
      </c>
      <c r="E34" s="77">
        <v>528</v>
      </c>
      <c r="F34" s="69">
        <v>246.24</v>
      </c>
      <c r="G34" s="26">
        <v>0</v>
      </c>
      <c r="H34" s="26">
        <v>0</v>
      </c>
      <c r="I34" s="26">
        <v>0</v>
      </c>
      <c r="J34" s="26">
        <v>472498</v>
      </c>
      <c r="K34" s="26">
        <v>472498</v>
      </c>
      <c r="L34" s="27">
        <v>81016.179999999993</v>
      </c>
      <c r="M34" s="81"/>
      <c r="N34" s="81"/>
    </row>
    <row r="35" spans="1:14" s="28" customFormat="1" ht="56.25">
      <c r="A35" s="24" t="e">
        <f>#REF!+1</f>
        <v>#REF!</v>
      </c>
      <c r="B35" s="25" t="s">
        <v>40</v>
      </c>
      <c r="C35" s="22" t="s">
        <v>46</v>
      </c>
      <c r="D35" s="32" t="s">
        <v>47</v>
      </c>
      <c r="E35" s="77">
        <v>7290259</v>
      </c>
      <c r="F35" s="77">
        <v>5163330</v>
      </c>
      <c r="G35" s="26">
        <v>0</v>
      </c>
      <c r="H35" s="26">
        <v>0</v>
      </c>
      <c r="I35" s="26">
        <v>0</v>
      </c>
      <c r="J35" s="26">
        <v>228900</v>
      </c>
      <c r="K35" s="26">
        <v>228900</v>
      </c>
      <c r="L35" s="27">
        <v>6600</v>
      </c>
      <c r="M35" s="81"/>
      <c r="N35" s="81"/>
    </row>
    <row r="36" spans="1:14" s="28" customFormat="1" ht="37.5">
      <c r="A36" s="24" t="e">
        <f>#REF!+1</f>
        <v>#REF!</v>
      </c>
      <c r="B36" s="25" t="s">
        <v>39</v>
      </c>
      <c r="C36" s="22" t="s">
        <v>48</v>
      </c>
      <c r="D36" s="32" t="s">
        <v>49</v>
      </c>
      <c r="E36" s="77">
        <v>432000</v>
      </c>
      <c r="F36" s="77">
        <v>288000</v>
      </c>
      <c r="G36" s="26">
        <v>0</v>
      </c>
      <c r="H36" s="26">
        <v>0</v>
      </c>
      <c r="I36" s="26">
        <v>0</v>
      </c>
      <c r="J36" s="26">
        <v>5000</v>
      </c>
      <c r="K36" s="26">
        <v>5000</v>
      </c>
      <c r="L36" s="27">
        <v>0</v>
      </c>
      <c r="M36" s="81"/>
      <c r="N36" s="81"/>
    </row>
    <row r="37" spans="1:14" s="28" customFormat="1" ht="37.5">
      <c r="A37" s="24" t="e">
        <f>#REF!+1</f>
        <v>#REF!</v>
      </c>
      <c r="B37" s="25" t="s">
        <v>50</v>
      </c>
      <c r="C37" s="22" t="s">
        <v>144</v>
      </c>
      <c r="D37" s="34" t="s">
        <v>145</v>
      </c>
      <c r="E37" s="77">
        <v>110637</v>
      </c>
      <c r="F37" s="69">
        <v>68426.53</v>
      </c>
      <c r="G37" s="26">
        <v>0</v>
      </c>
      <c r="H37" s="26">
        <v>0</v>
      </c>
      <c r="I37" s="26">
        <v>0</v>
      </c>
      <c r="J37" s="26">
        <v>1059500</v>
      </c>
      <c r="K37" s="26">
        <v>1059500</v>
      </c>
      <c r="L37" s="27">
        <v>188689.11</v>
      </c>
      <c r="M37" s="81"/>
      <c r="N37" s="81"/>
    </row>
    <row r="38" spans="1:14" s="28" customFormat="1" ht="75">
      <c r="A38" s="24" t="e">
        <f>#REF!+1</f>
        <v>#REF!</v>
      </c>
      <c r="B38" s="25" t="s">
        <v>23</v>
      </c>
      <c r="C38" s="22" t="s">
        <v>51</v>
      </c>
      <c r="D38" s="23" t="s">
        <v>52</v>
      </c>
      <c r="E38" s="77">
        <v>14689373</v>
      </c>
      <c r="F38" s="69">
        <v>9442910.5999999996</v>
      </c>
      <c r="G38" s="26">
        <v>0</v>
      </c>
      <c r="H38" s="26">
        <v>5101.33</v>
      </c>
      <c r="I38" s="26">
        <v>0</v>
      </c>
      <c r="J38" s="26">
        <v>4105724</v>
      </c>
      <c r="K38" s="26">
        <v>4105724</v>
      </c>
      <c r="L38" s="27">
        <v>1059672.94</v>
      </c>
      <c r="M38" s="81"/>
      <c r="N38" s="81"/>
    </row>
    <row r="39" spans="1:14" s="28" customFormat="1" ht="75">
      <c r="A39" s="24"/>
      <c r="B39" s="25"/>
      <c r="C39" s="22" t="s">
        <v>177</v>
      </c>
      <c r="D39" s="23" t="s">
        <v>179</v>
      </c>
      <c r="E39" s="77">
        <v>10808366</v>
      </c>
      <c r="F39" s="69">
        <v>5287057.5599999996</v>
      </c>
      <c r="G39" s="26"/>
      <c r="H39" s="26"/>
      <c r="I39" s="26"/>
      <c r="J39" s="26"/>
      <c r="K39" s="26"/>
      <c r="L39" s="27"/>
      <c r="M39" s="81"/>
      <c r="N39" s="81"/>
    </row>
    <row r="40" spans="1:14" s="28" customFormat="1" ht="52.5" customHeight="1">
      <c r="A40" s="24"/>
      <c r="B40" s="25"/>
      <c r="C40" s="22" t="s">
        <v>182</v>
      </c>
      <c r="D40" s="23" t="s">
        <v>183</v>
      </c>
      <c r="E40" s="77">
        <v>207000</v>
      </c>
      <c r="F40" s="69">
        <v>161181.22</v>
      </c>
      <c r="G40" s="26"/>
      <c r="H40" s="26"/>
      <c r="I40" s="26"/>
      <c r="J40" s="26"/>
      <c r="K40" s="26"/>
      <c r="L40" s="27"/>
      <c r="M40" s="81"/>
      <c r="N40" s="81"/>
    </row>
    <row r="41" spans="1:14" s="28" customFormat="1" ht="37.5">
      <c r="A41" s="24"/>
      <c r="B41" s="25"/>
      <c r="C41" s="22" t="s">
        <v>53</v>
      </c>
      <c r="D41" s="116" t="s">
        <v>178</v>
      </c>
      <c r="E41" s="117">
        <v>2729362</v>
      </c>
      <c r="F41" s="118">
        <v>1471959.92</v>
      </c>
      <c r="G41" s="26"/>
      <c r="H41" s="26"/>
      <c r="I41" s="26"/>
      <c r="J41" s="26"/>
      <c r="K41" s="26"/>
      <c r="L41" s="27"/>
      <c r="M41" s="81"/>
      <c r="N41" s="81"/>
    </row>
    <row r="42" spans="1:14" s="28" customFormat="1" ht="18.75">
      <c r="A42" s="24" t="e">
        <f>#REF!+1</f>
        <v>#REF!</v>
      </c>
      <c r="B42" s="25" t="s">
        <v>50</v>
      </c>
      <c r="C42" s="22" t="s">
        <v>54</v>
      </c>
      <c r="D42" s="34" t="s">
        <v>216</v>
      </c>
      <c r="E42" s="77">
        <v>166100</v>
      </c>
      <c r="F42" s="77">
        <v>26300</v>
      </c>
      <c r="G42" s="26">
        <v>0</v>
      </c>
      <c r="H42" s="26">
        <v>0</v>
      </c>
      <c r="I42" s="26">
        <v>0</v>
      </c>
      <c r="J42" s="26">
        <v>612242</v>
      </c>
      <c r="K42" s="26">
        <v>612242</v>
      </c>
      <c r="L42" s="27">
        <v>141336.13</v>
      </c>
      <c r="M42" s="81"/>
      <c r="N42" s="81"/>
    </row>
    <row r="43" spans="1:14" s="28" customFormat="1" ht="56.25">
      <c r="A43" s="24" t="e">
        <f>#REF!+1</f>
        <v>#REF!</v>
      </c>
      <c r="B43" s="25" t="s">
        <v>50</v>
      </c>
      <c r="C43" s="22" t="s">
        <v>55</v>
      </c>
      <c r="D43" s="34" t="s">
        <v>56</v>
      </c>
      <c r="E43" s="77">
        <v>1008398</v>
      </c>
      <c r="F43" s="69">
        <v>909379.25</v>
      </c>
      <c r="G43" s="26">
        <v>0</v>
      </c>
      <c r="H43" s="26">
        <v>0</v>
      </c>
      <c r="I43" s="26">
        <v>0</v>
      </c>
      <c r="J43" s="26">
        <v>81778</v>
      </c>
      <c r="K43" s="26">
        <v>81778</v>
      </c>
      <c r="L43" s="27">
        <v>19483.650000000001</v>
      </c>
      <c r="M43" s="81"/>
      <c r="N43" s="81"/>
    </row>
    <row r="44" spans="1:14" s="28" customFormat="1" ht="18.75">
      <c r="A44" s="24"/>
      <c r="B44" s="25"/>
      <c r="C44" s="22" t="s">
        <v>184</v>
      </c>
      <c r="D44" s="34" t="s">
        <v>219</v>
      </c>
      <c r="E44" s="77">
        <v>245000</v>
      </c>
      <c r="F44" s="77">
        <v>140000</v>
      </c>
      <c r="G44" s="26"/>
      <c r="H44" s="26"/>
      <c r="I44" s="26"/>
      <c r="J44" s="26"/>
      <c r="K44" s="26"/>
      <c r="L44" s="27"/>
      <c r="M44" s="81"/>
      <c r="N44" s="81"/>
    </row>
    <row r="45" spans="1:14" s="28" customFormat="1" ht="75">
      <c r="A45" s="24"/>
      <c r="B45" s="25"/>
      <c r="C45" s="22" t="s">
        <v>164</v>
      </c>
      <c r="D45" s="34" t="s">
        <v>165</v>
      </c>
      <c r="E45" s="77">
        <v>959490</v>
      </c>
      <c r="F45" s="77">
        <v>959490</v>
      </c>
      <c r="G45" s="26"/>
      <c r="H45" s="26"/>
      <c r="I45" s="26"/>
      <c r="J45" s="26"/>
      <c r="K45" s="26"/>
      <c r="L45" s="27"/>
      <c r="M45" s="81"/>
      <c r="N45" s="81"/>
    </row>
    <row r="46" spans="1:14" s="28" customFormat="1" ht="105.75" customHeight="1">
      <c r="A46" s="24" t="e">
        <f>#REF!+1</f>
        <v>#REF!</v>
      </c>
      <c r="B46" s="25" t="s">
        <v>50</v>
      </c>
      <c r="C46" s="22" t="s">
        <v>57</v>
      </c>
      <c r="D46" s="34" t="s">
        <v>58</v>
      </c>
      <c r="E46" s="77">
        <v>3147180</v>
      </c>
      <c r="F46" s="69">
        <v>2211521.23</v>
      </c>
      <c r="G46" s="26">
        <v>0</v>
      </c>
      <c r="H46" s="26">
        <v>0</v>
      </c>
      <c r="I46" s="26">
        <v>0</v>
      </c>
      <c r="J46" s="26">
        <v>582170</v>
      </c>
      <c r="K46" s="26">
        <v>582170</v>
      </c>
      <c r="L46" s="27">
        <v>0</v>
      </c>
      <c r="M46" s="81"/>
      <c r="N46" s="81"/>
    </row>
    <row r="47" spans="1:14" s="28" customFormat="1" ht="37.5">
      <c r="A47" s="24" t="e">
        <f>#REF!+1</f>
        <v>#REF!</v>
      </c>
      <c r="B47" s="25" t="s">
        <v>20</v>
      </c>
      <c r="C47" s="22" t="s">
        <v>59</v>
      </c>
      <c r="D47" s="23" t="s">
        <v>60</v>
      </c>
      <c r="E47" s="77">
        <v>227500</v>
      </c>
      <c r="F47" s="77">
        <v>161550</v>
      </c>
      <c r="G47" s="26">
        <v>0</v>
      </c>
      <c r="H47" s="26">
        <v>0</v>
      </c>
      <c r="I47" s="26">
        <v>0</v>
      </c>
      <c r="J47" s="26">
        <v>561642</v>
      </c>
      <c r="K47" s="26">
        <v>561642</v>
      </c>
      <c r="L47" s="27">
        <v>130443.81</v>
      </c>
      <c r="M47" s="81"/>
      <c r="N47" s="81"/>
    </row>
    <row r="48" spans="1:14" s="28" customFormat="1" ht="56.25">
      <c r="A48" s="24"/>
      <c r="B48" s="25"/>
      <c r="C48" s="22" t="s">
        <v>61</v>
      </c>
      <c r="D48" s="23" t="s">
        <v>62</v>
      </c>
      <c r="E48" s="77">
        <v>68850</v>
      </c>
      <c r="F48" s="77">
        <v>60000</v>
      </c>
      <c r="G48" s="26"/>
      <c r="H48" s="26"/>
      <c r="I48" s="26"/>
      <c r="J48" s="26"/>
      <c r="K48" s="26"/>
      <c r="L48" s="27"/>
      <c r="M48" s="81"/>
      <c r="N48" s="81"/>
    </row>
    <row r="49" spans="1:23" s="28" customFormat="1" ht="18.75">
      <c r="A49" s="24"/>
      <c r="B49" s="25"/>
      <c r="C49" s="22" t="s">
        <v>194</v>
      </c>
      <c r="D49" s="23" t="s">
        <v>196</v>
      </c>
      <c r="E49" s="77">
        <v>342652</v>
      </c>
      <c r="F49" s="69">
        <v>48387.62</v>
      </c>
      <c r="G49" s="26"/>
      <c r="H49" s="26"/>
      <c r="I49" s="26"/>
      <c r="J49" s="26"/>
      <c r="K49" s="26"/>
      <c r="L49" s="27"/>
      <c r="M49" s="81"/>
      <c r="N49" s="81"/>
    </row>
    <row r="50" spans="1:23" s="28" customFormat="1" ht="69" customHeight="1">
      <c r="A50" s="24"/>
      <c r="B50" s="25"/>
      <c r="C50" s="22" t="s">
        <v>195</v>
      </c>
      <c r="D50" s="23" t="s">
        <v>197</v>
      </c>
      <c r="E50" s="69">
        <v>3806487.93</v>
      </c>
      <c r="F50" s="69">
        <v>2282405.52</v>
      </c>
      <c r="G50" s="26"/>
      <c r="H50" s="26"/>
      <c r="I50" s="26"/>
      <c r="J50" s="26"/>
      <c r="K50" s="26"/>
      <c r="L50" s="27"/>
      <c r="M50" s="81"/>
      <c r="N50" s="81"/>
    </row>
    <row r="51" spans="1:23" s="28" customFormat="1" ht="18.75">
      <c r="A51" s="24"/>
      <c r="B51" s="25"/>
      <c r="C51" s="22" t="s">
        <v>140</v>
      </c>
      <c r="D51" s="116" t="s">
        <v>230</v>
      </c>
      <c r="E51" s="117">
        <v>61851319</v>
      </c>
      <c r="F51" s="118">
        <v>45942352.350000001</v>
      </c>
      <c r="G51" s="26"/>
      <c r="H51" s="26"/>
      <c r="I51" s="26"/>
      <c r="J51" s="26"/>
      <c r="K51" s="26"/>
      <c r="L51" s="27"/>
      <c r="M51" s="81"/>
      <c r="N51" s="81"/>
    </row>
    <row r="52" spans="1:23" s="21" customFormat="1" ht="18.75">
      <c r="A52" s="14" t="e">
        <f>#REF!+1</f>
        <v>#REF!</v>
      </c>
      <c r="B52" s="15"/>
      <c r="C52" s="16" t="s">
        <v>63</v>
      </c>
      <c r="D52" s="17" t="s">
        <v>64</v>
      </c>
      <c r="E52" s="75">
        <f>E53+E54+E55+E56+E57</f>
        <v>33550743</v>
      </c>
      <c r="F52" s="68">
        <f>F53+F54+F55+F56+F57</f>
        <v>21445472.189999998</v>
      </c>
      <c r="G52" s="18">
        <v>25989</v>
      </c>
      <c r="H52" s="18">
        <v>286794.69</v>
      </c>
      <c r="I52" s="18">
        <v>2100</v>
      </c>
      <c r="J52" s="18">
        <v>25284228</v>
      </c>
      <c r="K52" s="18">
        <v>25286328</v>
      </c>
      <c r="L52" s="19">
        <v>6423960.5499999998</v>
      </c>
      <c r="M52" s="80"/>
      <c r="N52" s="80"/>
    </row>
    <row r="53" spans="1:23" s="28" customFormat="1" ht="18.75">
      <c r="A53" s="24" t="e">
        <f>#REF!+1</f>
        <v>#REF!</v>
      </c>
      <c r="B53" s="25" t="s">
        <v>65</v>
      </c>
      <c r="C53" s="22" t="s">
        <v>66</v>
      </c>
      <c r="D53" s="34" t="s">
        <v>67</v>
      </c>
      <c r="E53" s="77">
        <v>5800182</v>
      </c>
      <c r="F53" s="69">
        <v>3368275.93</v>
      </c>
      <c r="G53" s="26">
        <v>0</v>
      </c>
      <c r="H53" s="26">
        <v>0</v>
      </c>
      <c r="I53" s="26">
        <v>0</v>
      </c>
      <c r="J53" s="26">
        <v>2331173</v>
      </c>
      <c r="K53" s="26">
        <v>2331173</v>
      </c>
      <c r="L53" s="27">
        <v>657839.04</v>
      </c>
      <c r="M53" s="81"/>
      <c r="N53" s="81"/>
    </row>
    <row r="54" spans="1:23" s="28" customFormat="1" ht="18.75">
      <c r="A54" s="24" t="e">
        <f>#REF!+1</f>
        <v>#REF!</v>
      </c>
      <c r="B54" s="25" t="s">
        <v>68</v>
      </c>
      <c r="C54" s="22" t="s">
        <v>69</v>
      </c>
      <c r="D54" s="34" t="s">
        <v>70</v>
      </c>
      <c r="E54" s="77">
        <v>7749703</v>
      </c>
      <c r="F54" s="69">
        <v>5324434.83</v>
      </c>
      <c r="G54" s="26">
        <v>0</v>
      </c>
      <c r="H54" s="26">
        <v>0</v>
      </c>
      <c r="I54" s="26">
        <v>0</v>
      </c>
      <c r="J54" s="26">
        <v>250000</v>
      </c>
      <c r="K54" s="26">
        <v>250000</v>
      </c>
      <c r="L54" s="27">
        <v>53405</v>
      </c>
      <c r="M54" s="81"/>
      <c r="N54" s="81"/>
    </row>
    <row r="55" spans="1:23" s="28" customFormat="1" ht="18.75">
      <c r="A55" s="24" t="e">
        <f>#REF!+1</f>
        <v>#REF!</v>
      </c>
      <c r="B55" s="25" t="s">
        <v>71</v>
      </c>
      <c r="C55" s="22" t="s">
        <v>72</v>
      </c>
      <c r="D55" s="34" t="s">
        <v>73</v>
      </c>
      <c r="E55" s="77">
        <v>4094307</v>
      </c>
      <c r="F55" s="69">
        <v>2602033.81</v>
      </c>
      <c r="G55" s="26">
        <v>0</v>
      </c>
      <c r="H55" s="26">
        <v>240</v>
      </c>
      <c r="I55" s="26">
        <v>2100</v>
      </c>
      <c r="J55" s="26">
        <v>3681864</v>
      </c>
      <c r="K55" s="26">
        <v>3683964</v>
      </c>
      <c r="L55" s="27">
        <v>973931.34</v>
      </c>
      <c r="M55" s="81"/>
      <c r="N55" s="81"/>
    </row>
    <row r="56" spans="1:23" s="28" customFormat="1" ht="37.5">
      <c r="A56" s="24" t="e">
        <f>#REF!+1</f>
        <v>#REF!</v>
      </c>
      <c r="B56" s="25" t="s">
        <v>71</v>
      </c>
      <c r="C56" s="22" t="s">
        <v>74</v>
      </c>
      <c r="D56" s="34" t="s">
        <v>75</v>
      </c>
      <c r="E56" s="77">
        <v>15223451</v>
      </c>
      <c r="F56" s="69">
        <v>9810085.9399999995</v>
      </c>
      <c r="G56" s="26">
        <v>12990</v>
      </c>
      <c r="H56" s="26">
        <v>1336.81</v>
      </c>
      <c r="I56" s="26">
        <v>0</v>
      </c>
      <c r="J56" s="26">
        <v>1624539</v>
      </c>
      <c r="K56" s="26">
        <v>1624539</v>
      </c>
      <c r="L56" s="27">
        <v>421674.63</v>
      </c>
      <c r="M56" s="81"/>
      <c r="N56" s="81"/>
    </row>
    <row r="57" spans="1:23" s="28" customFormat="1" ht="18.75">
      <c r="A57" s="24" t="e">
        <f>#REF!+1</f>
        <v>#REF!</v>
      </c>
      <c r="B57" s="25" t="s">
        <v>76</v>
      </c>
      <c r="C57" s="22" t="s">
        <v>77</v>
      </c>
      <c r="D57" s="34" t="s">
        <v>78</v>
      </c>
      <c r="E57" s="77">
        <v>683100</v>
      </c>
      <c r="F57" s="69">
        <v>340641.68</v>
      </c>
      <c r="G57" s="26">
        <v>12999</v>
      </c>
      <c r="H57" s="26">
        <v>84201.26</v>
      </c>
      <c r="I57" s="26">
        <v>0</v>
      </c>
      <c r="J57" s="26">
        <v>7273817</v>
      </c>
      <c r="K57" s="26">
        <v>7273817</v>
      </c>
      <c r="L57" s="27">
        <v>1887265.77</v>
      </c>
      <c r="M57" s="81"/>
      <c r="N57" s="81"/>
    </row>
    <row r="58" spans="1:23" s="21" customFormat="1" ht="21.75" customHeight="1">
      <c r="A58" s="14" t="e">
        <f>#REF!+1</f>
        <v>#REF!</v>
      </c>
      <c r="B58" s="15"/>
      <c r="C58" s="16" t="s">
        <v>79</v>
      </c>
      <c r="D58" s="17" t="s">
        <v>80</v>
      </c>
      <c r="E58" s="75">
        <f>E59+E60+E61+E62+E63+E64+E65</f>
        <v>25690746</v>
      </c>
      <c r="F58" s="68">
        <f>F59+F60+F61+F62+F63+F64+F65</f>
        <v>16918155.350000001</v>
      </c>
      <c r="G58" s="18">
        <v>0</v>
      </c>
      <c r="H58" s="18">
        <v>289248.45</v>
      </c>
      <c r="I58" s="18">
        <v>87604.14</v>
      </c>
      <c r="J58" s="18">
        <v>10773998</v>
      </c>
      <c r="K58" s="18">
        <v>10895497.92</v>
      </c>
      <c r="L58" s="19">
        <v>2706139.43</v>
      </c>
      <c r="M58" s="81"/>
      <c r="N58" s="81"/>
      <c r="O58" s="28"/>
      <c r="P58" s="28"/>
      <c r="Q58" s="28"/>
      <c r="R58" s="28"/>
      <c r="S58" s="28"/>
      <c r="T58" s="28"/>
      <c r="U58" s="28"/>
      <c r="V58" s="28"/>
      <c r="W58" s="28"/>
    </row>
    <row r="59" spans="1:23" s="28" customFormat="1" ht="37.5">
      <c r="A59" s="24" t="e">
        <f>#REF!+1</f>
        <v>#REF!</v>
      </c>
      <c r="B59" s="25" t="s">
        <v>81</v>
      </c>
      <c r="C59" s="22" t="s">
        <v>82</v>
      </c>
      <c r="D59" s="35" t="s">
        <v>83</v>
      </c>
      <c r="E59" s="77">
        <v>162570</v>
      </c>
      <c r="F59" s="69">
        <v>127098.04</v>
      </c>
      <c r="G59" s="26">
        <v>0</v>
      </c>
      <c r="H59" s="26">
        <v>0</v>
      </c>
      <c r="I59" s="26">
        <v>0</v>
      </c>
      <c r="J59" s="26">
        <v>52486</v>
      </c>
      <c r="K59" s="26">
        <v>52486</v>
      </c>
      <c r="L59" s="27">
        <v>5860</v>
      </c>
      <c r="M59" s="80"/>
      <c r="N59" s="80"/>
      <c r="O59" s="21"/>
      <c r="P59" s="21"/>
      <c r="Q59" s="21"/>
      <c r="R59" s="21"/>
      <c r="S59" s="21"/>
      <c r="T59" s="21"/>
      <c r="U59" s="21"/>
      <c r="V59" s="21"/>
      <c r="W59" s="21"/>
    </row>
    <row r="60" spans="1:23" s="28" customFormat="1" ht="37.5">
      <c r="A60" s="24" t="e">
        <f>#REF!+1</f>
        <v>#REF!</v>
      </c>
      <c r="B60" s="25" t="s">
        <v>81</v>
      </c>
      <c r="C60" s="22" t="s">
        <v>84</v>
      </c>
      <c r="D60" s="35" t="s">
        <v>85</v>
      </c>
      <c r="E60" s="77">
        <v>68885</v>
      </c>
      <c r="F60" s="77">
        <v>58415</v>
      </c>
      <c r="G60" s="26">
        <v>0</v>
      </c>
      <c r="H60" s="26">
        <v>0</v>
      </c>
      <c r="I60" s="26">
        <v>0</v>
      </c>
      <c r="J60" s="26">
        <v>39977</v>
      </c>
      <c r="K60" s="26">
        <v>39977</v>
      </c>
      <c r="L60" s="27">
        <v>5757.28</v>
      </c>
      <c r="M60" s="81"/>
      <c r="N60" s="81"/>
    </row>
    <row r="61" spans="1:23" s="28" customFormat="1" ht="37.5">
      <c r="A61" s="24" t="e">
        <f>#REF!+1</f>
        <v>#REF!</v>
      </c>
      <c r="B61" s="25" t="s">
        <v>81</v>
      </c>
      <c r="C61" s="22" t="s">
        <v>86</v>
      </c>
      <c r="D61" s="35" t="s">
        <v>87</v>
      </c>
      <c r="E61" s="77">
        <v>28580</v>
      </c>
      <c r="F61" s="77">
        <v>9210</v>
      </c>
      <c r="G61" s="26">
        <v>0</v>
      </c>
      <c r="H61" s="26">
        <v>0</v>
      </c>
      <c r="I61" s="26">
        <v>0</v>
      </c>
      <c r="J61" s="26">
        <v>6490</v>
      </c>
      <c r="K61" s="26">
        <v>6490</v>
      </c>
      <c r="L61" s="27">
        <v>470</v>
      </c>
      <c r="M61" s="81"/>
      <c r="N61" s="81"/>
    </row>
    <row r="62" spans="1:23" s="28" customFormat="1" ht="37.5">
      <c r="A62" s="24" t="e">
        <f>#REF!+1</f>
        <v>#REF!</v>
      </c>
      <c r="B62" s="25" t="s">
        <v>81</v>
      </c>
      <c r="C62" s="89" t="s">
        <v>88</v>
      </c>
      <c r="D62" s="104" t="s">
        <v>89</v>
      </c>
      <c r="E62" s="82">
        <v>17188396</v>
      </c>
      <c r="F62" s="72">
        <v>11357627.390000001</v>
      </c>
      <c r="G62" s="26">
        <v>0</v>
      </c>
      <c r="H62" s="26">
        <v>12917.77</v>
      </c>
      <c r="I62" s="26">
        <v>1540</v>
      </c>
      <c r="J62" s="26">
        <v>3945117</v>
      </c>
      <c r="K62" s="26">
        <v>3956055</v>
      </c>
      <c r="L62" s="27">
        <v>927961</v>
      </c>
      <c r="M62" s="81"/>
      <c r="N62" s="81"/>
    </row>
    <row r="63" spans="1:23" s="28" customFormat="1" ht="18.75" customHeight="1">
      <c r="A63" s="24" t="e">
        <f>#REF!+1</f>
        <v>#REF!</v>
      </c>
      <c r="B63" s="58"/>
      <c r="C63" s="61" t="s">
        <v>90</v>
      </c>
      <c r="D63" s="108" t="s">
        <v>91</v>
      </c>
      <c r="E63" s="78">
        <v>7863085</v>
      </c>
      <c r="F63" s="73">
        <v>5147509.92</v>
      </c>
      <c r="G63" s="59">
        <v>0</v>
      </c>
      <c r="H63" s="26">
        <v>276330.68</v>
      </c>
      <c r="I63" s="26">
        <v>86064.14</v>
      </c>
      <c r="J63" s="26">
        <v>6722428</v>
      </c>
      <c r="K63" s="26">
        <v>6832989.9199999999</v>
      </c>
      <c r="L63" s="27">
        <v>1766091.15</v>
      </c>
      <c r="M63" s="81"/>
      <c r="N63" s="81"/>
    </row>
    <row r="64" spans="1:23" s="28" customFormat="1" ht="51" customHeight="1">
      <c r="A64" s="24"/>
      <c r="B64" s="58"/>
      <c r="C64" s="61" t="s">
        <v>222</v>
      </c>
      <c r="D64" s="108" t="s">
        <v>234</v>
      </c>
      <c r="E64" s="78">
        <v>93550</v>
      </c>
      <c r="F64" s="73">
        <v>37420</v>
      </c>
      <c r="G64" s="59"/>
      <c r="H64" s="26"/>
      <c r="I64" s="26"/>
      <c r="J64" s="26"/>
      <c r="K64" s="26"/>
      <c r="L64" s="27"/>
      <c r="M64" s="81"/>
      <c r="N64" s="81"/>
    </row>
    <row r="65" spans="1:23" s="28" customFormat="1" ht="37.5" customHeight="1">
      <c r="A65" s="24"/>
      <c r="B65" s="58"/>
      <c r="C65" s="61" t="s">
        <v>92</v>
      </c>
      <c r="D65" s="108" t="s">
        <v>93</v>
      </c>
      <c r="E65" s="78">
        <v>285680</v>
      </c>
      <c r="F65" s="78">
        <v>180875</v>
      </c>
      <c r="G65" s="59"/>
      <c r="H65" s="26"/>
      <c r="I65" s="26"/>
      <c r="J65" s="26"/>
      <c r="K65" s="26"/>
      <c r="L65" s="27"/>
      <c r="M65" s="81"/>
      <c r="N65" s="81"/>
    </row>
    <row r="66" spans="1:23" s="21" customFormat="1" ht="25.5" customHeight="1">
      <c r="A66" s="14" t="e">
        <f>#REF!+1</f>
        <v>#REF!</v>
      </c>
      <c r="B66" s="65"/>
      <c r="C66" s="67" t="s">
        <v>94</v>
      </c>
      <c r="D66" s="109" t="s">
        <v>95</v>
      </c>
      <c r="E66" s="110">
        <f>E67+E68+E69+E70</f>
        <v>133055905</v>
      </c>
      <c r="F66" s="92">
        <f>F67+F68+F69+F70</f>
        <v>87422695.200000003</v>
      </c>
      <c r="G66" s="66">
        <v>15425</v>
      </c>
      <c r="H66" s="18">
        <v>0</v>
      </c>
      <c r="I66" s="18">
        <v>0</v>
      </c>
      <c r="J66" s="18">
        <v>40406681</v>
      </c>
      <c r="K66" s="18">
        <v>40406681</v>
      </c>
      <c r="L66" s="19">
        <v>5522723.3899999997</v>
      </c>
      <c r="M66" s="81"/>
      <c r="N66" s="81"/>
      <c r="O66" s="28"/>
      <c r="P66" s="28"/>
      <c r="Q66" s="28"/>
      <c r="R66" s="28"/>
      <c r="S66" s="28"/>
      <c r="T66" s="28"/>
      <c r="U66" s="28"/>
      <c r="V66" s="28"/>
      <c r="W66" s="28"/>
    </row>
    <row r="67" spans="1:23" s="37" customFormat="1" ht="37.5">
      <c r="A67" s="36"/>
      <c r="B67" s="58"/>
      <c r="C67" s="61" t="s">
        <v>96</v>
      </c>
      <c r="D67" s="108" t="s">
        <v>97</v>
      </c>
      <c r="E67" s="78">
        <v>475000</v>
      </c>
      <c r="F67" s="73">
        <v>33238.699999999997</v>
      </c>
      <c r="G67" s="59"/>
      <c r="H67" s="26"/>
      <c r="I67" s="26"/>
      <c r="J67" s="26"/>
      <c r="K67" s="26"/>
      <c r="L67" s="27"/>
      <c r="M67" s="87"/>
      <c r="N67" s="87"/>
    </row>
    <row r="68" spans="1:23" s="37" customFormat="1" ht="56.25">
      <c r="A68" s="36"/>
      <c r="B68" s="25"/>
      <c r="C68" s="22" t="s">
        <v>146</v>
      </c>
      <c r="D68" s="105" t="s">
        <v>147</v>
      </c>
      <c r="E68" s="106">
        <v>3261751</v>
      </c>
      <c r="F68" s="107">
        <v>2168832.9500000002</v>
      </c>
      <c r="G68" s="59"/>
      <c r="H68" s="26"/>
      <c r="I68" s="26"/>
      <c r="J68" s="26"/>
      <c r="K68" s="26"/>
      <c r="L68" s="27"/>
      <c r="M68" s="87"/>
      <c r="N68" s="87"/>
    </row>
    <row r="69" spans="1:23" s="28" customFormat="1" ht="18.75">
      <c r="A69" s="24"/>
      <c r="B69" s="25"/>
      <c r="C69" s="89" t="s">
        <v>98</v>
      </c>
      <c r="D69" s="90" t="s">
        <v>99</v>
      </c>
      <c r="E69" s="91">
        <v>125552954</v>
      </c>
      <c r="F69" s="119">
        <v>85161853.549999997</v>
      </c>
      <c r="G69" s="59"/>
      <c r="H69" s="26"/>
      <c r="I69" s="26"/>
      <c r="J69" s="26"/>
      <c r="K69" s="26"/>
      <c r="L69" s="27"/>
      <c r="M69" s="81"/>
      <c r="N69" s="81"/>
    </row>
    <row r="70" spans="1:23" s="28" customFormat="1" ht="37.5" customHeight="1">
      <c r="A70" s="24"/>
      <c r="B70" s="58"/>
      <c r="C70" s="61" t="s">
        <v>236</v>
      </c>
      <c r="D70" s="63" t="s">
        <v>235</v>
      </c>
      <c r="E70" s="78">
        <v>3766200</v>
      </c>
      <c r="F70" s="120">
        <v>58770</v>
      </c>
      <c r="G70" s="59"/>
      <c r="H70" s="26"/>
      <c r="I70" s="26"/>
      <c r="J70" s="26"/>
      <c r="K70" s="26"/>
      <c r="L70" s="27"/>
      <c r="M70" s="81"/>
      <c r="N70" s="81"/>
    </row>
    <row r="71" spans="1:23" s="21" customFormat="1" ht="21.75" customHeight="1">
      <c r="A71" s="14"/>
      <c r="B71" s="65"/>
      <c r="C71" s="67" t="s">
        <v>212</v>
      </c>
      <c r="D71" s="93" t="s">
        <v>213</v>
      </c>
      <c r="E71" s="110">
        <f>E72+E74+E76+E79</f>
        <v>60065241</v>
      </c>
      <c r="F71" s="92">
        <f>F72+F74+F76+F79</f>
        <v>40198597.609999999</v>
      </c>
      <c r="G71" s="66"/>
      <c r="H71" s="18"/>
      <c r="I71" s="18"/>
      <c r="J71" s="18"/>
      <c r="K71" s="18"/>
      <c r="L71" s="19"/>
      <c r="M71" s="80"/>
      <c r="N71" s="80"/>
    </row>
    <row r="72" spans="1:23" s="21" customFormat="1" ht="18.75">
      <c r="A72" s="14" t="e">
        <f>#REF!+1</f>
        <v>#REF!</v>
      </c>
      <c r="B72" s="65"/>
      <c r="C72" s="61" t="s">
        <v>100</v>
      </c>
      <c r="D72" s="57" t="s">
        <v>101</v>
      </c>
      <c r="E72" s="78">
        <f>E73</f>
        <v>990000</v>
      </c>
      <c r="F72" s="78">
        <f>F73</f>
        <v>3500</v>
      </c>
      <c r="G72" s="66">
        <v>2334.13</v>
      </c>
      <c r="H72" s="18">
        <v>0</v>
      </c>
      <c r="I72" s="18">
        <v>0</v>
      </c>
      <c r="J72" s="18">
        <v>10202913</v>
      </c>
      <c r="K72" s="18">
        <v>10202913</v>
      </c>
      <c r="L72" s="19">
        <v>2334.13</v>
      </c>
      <c r="M72" s="80"/>
      <c r="N72" s="80"/>
    </row>
    <row r="73" spans="1:23" s="28" customFormat="1" ht="18.75">
      <c r="A73" s="24" t="e">
        <f>#REF!+1</f>
        <v>#REF!</v>
      </c>
      <c r="B73" s="58" t="s">
        <v>102</v>
      </c>
      <c r="C73" s="61" t="s">
        <v>103</v>
      </c>
      <c r="D73" s="57" t="s">
        <v>104</v>
      </c>
      <c r="E73" s="78">
        <v>990000</v>
      </c>
      <c r="F73" s="78">
        <v>3500</v>
      </c>
      <c r="G73" s="59">
        <v>0</v>
      </c>
      <c r="H73" s="26">
        <v>0</v>
      </c>
      <c r="I73" s="26">
        <v>0</v>
      </c>
      <c r="J73" s="26">
        <v>80000</v>
      </c>
      <c r="K73" s="26">
        <v>80000</v>
      </c>
      <c r="L73" s="27">
        <v>0</v>
      </c>
      <c r="M73" s="81"/>
      <c r="N73" s="81"/>
    </row>
    <row r="74" spans="1:23" s="28" customFormat="1" ht="18.75" hidden="1">
      <c r="A74" s="24"/>
      <c r="B74" s="58"/>
      <c r="C74" s="61" t="s">
        <v>105</v>
      </c>
      <c r="D74" s="57" t="s">
        <v>106</v>
      </c>
      <c r="E74" s="78"/>
      <c r="F74" s="78"/>
      <c r="G74" s="59"/>
      <c r="H74" s="26"/>
      <c r="I74" s="26"/>
      <c r="J74" s="26"/>
      <c r="K74" s="26"/>
      <c r="L74" s="27"/>
      <c r="M74" s="81"/>
      <c r="N74" s="81"/>
    </row>
    <row r="75" spans="1:23" s="28" customFormat="1" ht="37.5" hidden="1">
      <c r="A75" s="24"/>
      <c r="B75" s="58"/>
      <c r="C75" s="61" t="s">
        <v>166</v>
      </c>
      <c r="D75" s="57" t="s">
        <v>167</v>
      </c>
      <c r="E75" s="78"/>
      <c r="F75" s="78"/>
      <c r="G75" s="59"/>
      <c r="H75" s="26"/>
      <c r="I75" s="26"/>
      <c r="J75" s="26"/>
      <c r="K75" s="26"/>
      <c r="L75" s="27"/>
      <c r="M75" s="81"/>
      <c r="N75" s="81"/>
    </row>
    <row r="76" spans="1:23" s="28" customFormat="1" ht="37.5">
      <c r="A76" s="24"/>
      <c r="B76" s="58"/>
      <c r="C76" s="61" t="s">
        <v>107</v>
      </c>
      <c r="D76" s="57" t="s">
        <v>108</v>
      </c>
      <c r="E76" s="78">
        <f>E77+E78</f>
        <v>52898539</v>
      </c>
      <c r="F76" s="78">
        <f>F77+F78</f>
        <v>36199649.200000003</v>
      </c>
      <c r="G76" s="59"/>
      <c r="H76" s="26"/>
      <c r="I76" s="26"/>
      <c r="J76" s="26"/>
      <c r="K76" s="26"/>
      <c r="L76" s="27"/>
      <c r="M76" s="81"/>
      <c r="N76" s="81"/>
    </row>
    <row r="77" spans="1:23" s="28" customFormat="1" ht="37.5">
      <c r="A77" s="24"/>
      <c r="B77" s="25"/>
      <c r="C77" s="22" t="s">
        <v>141</v>
      </c>
      <c r="D77" s="23" t="s">
        <v>168</v>
      </c>
      <c r="E77" s="78">
        <v>141703</v>
      </c>
      <c r="F77" s="73">
        <v>86304</v>
      </c>
      <c r="G77" s="26"/>
      <c r="H77" s="26"/>
      <c r="I77" s="26"/>
      <c r="J77" s="26"/>
      <c r="K77" s="26"/>
      <c r="L77" s="27"/>
      <c r="M77" s="81"/>
      <c r="N77" s="81"/>
    </row>
    <row r="78" spans="1:23" s="21" customFormat="1" ht="56.25">
      <c r="A78" s="14" t="e">
        <f>#REF!+1</f>
        <v>#REF!</v>
      </c>
      <c r="B78" s="15"/>
      <c r="C78" s="22" t="s">
        <v>109</v>
      </c>
      <c r="D78" s="23" t="s">
        <v>110</v>
      </c>
      <c r="E78" s="69">
        <v>52756836</v>
      </c>
      <c r="F78" s="69">
        <v>36113345.200000003</v>
      </c>
      <c r="G78" s="18">
        <v>0</v>
      </c>
      <c r="H78" s="18">
        <v>0</v>
      </c>
      <c r="I78" s="18">
        <v>0</v>
      </c>
      <c r="J78" s="18">
        <v>10500000</v>
      </c>
      <c r="K78" s="18">
        <v>10500000</v>
      </c>
      <c r="L78" s="19">
        <v>0</v>
      </c>
      <c r="M78" s="80"/>
      <c r="N78" s="80"/>
    </row>
    <row r="79" spans="1:23" s="28" customFormat="1" ht="37.5">
      <c r="A79" s="24" t="e">
        <f>#REF!+1</f>
        <v>#REF!</v>
      </c>
      <c r="B79" s="25" t="s">
        <v>111</v>
      </c>
      <c r="C79" s="22" t="s">
        <v>112</v>
      </c>
      <c r="D79" s="29" t="s">
        <v>113</v>
      </c>
      <c r="E79" s="77">
        <f>E80+E82+E83</f>
        <v>6176702</v>
      </c>
      <c r="F79" s="77">
        <f>F80+F82+F83</f>
        <v>3995448.41</v>
      </c>
      <c r="G79" s="26">
        <v>0</v>
      </c>
      <c r="H79" s="26">
        <v>0</v>
      </c>
      <c r="I79" s="26">
        <v>0</v>
      </c>
      <c r="J79" s="26">
        <v>10500000</v>
      </c>
      <c r="K79" s="26">
        <v>10500000</v>
      </c>
      <c r="L79" s="27">
        <v>0</v>
      </c>
      <c r="M79" s="81"/>
      <c r="N79" s="81"/>
    </row>
    <row r="80" spans="1:23" s="37" customFormat="1" ht="24" customHeight="1">
      <c r="A80" s="36"/>
      <c r="B80" s="25"/>
      <c r="C80" s="22" t="s">
        <v>169</v>
      </c>
      <c r="D80" s="29" t="s">
        <v>170</v>
      </c>
      <c r="E80" s="77">
        <v>440000</v>
      </c>
      <c r="F80" s="69">
        <v>243507.20000000001</v>
      </c>
      <c r="G80" s="26"/>
      <c r="H80" s="26"/>
      <c r="I80" s="26"/>
      <c r="J80" s="26"/>
      <c r="K80" s="26"/>
      <c r="L80" s="27"/>
      <c r="M80" s="87"/>
      <c r="N80" s="87"/>
    </row>
    <row r="81" spans="1:14" s="37" customFormat="1" ht="21.75" hidden="1" customHeight="1">
      <c r="A81" s="36"/>
      <c r="B81" s="25"/>
      <c r="C81" s="22" t="s">
        <v>185</v>
      </c>
      <c r="D81" s="29" t="s">
        <v>186</v>
      </c>
      <c r="E81" s="77"/>
      <c r="F81" s="77"/>
      <c r="G81" s="26"/>
      <c r="H81" s="26"/>
      <c r="I81" s="26"/>
      <c r="J81" s="26"/>
      <c r="K81" s="26"/>
      <c r="L81" s="27"/>
      <c r="M81" s="87"/>
      <c r="N81" s="87"/>
    </row>
    <row r="82" spans="1:14" s="37" customFormat="1" ht="36.75" customHeight="1">
      <c r="A82" s="36"/>
      <c r="B82" s="25"/>
      <c r="C82" s="22" t="s">
        <v>187</v>
      </c>
      <c r="D82" s="29" t="s">
        <v>188</v>
      </c>
      <c r="E82" s="77">
        <v>204482</v>
      </c>
      <c r="F82" s="77">
        <v>172926</v>
      </c>
      <c r="G82" s="26"/>
      <c r="H82" s="26"/>
      <c r="I82" s="26"/>
      <c r="J82" s="26"/>
      <c r="K82" s="26"/>
      <c r="L82" s="27"/>
      <c r="M82" s="87"/>
      <c r="N82" s="87"/>
    </row>
    <row r="83" spans="1:14" s="28" customFormat="1" ht="18.75">
      <c r="A83" s="24"/>
      <c r="B83" s="25"/>
      <c r="C83" s="22" t="s">
        <v>148</v>
      </c>
      <c r="D83" s="29" t="s">
        <v>149</v>
      </c>
      <c r="E83" s="69">
        <v>5532220</v>
      </c>
      <c r="F83" s="69">
        <v>3579015.21</v>
      </c>
      <c r="G83" s="26"/>
      <c r="H83" s="26"/>
      <c r="I83" s="26"/>
      <c r="J83" s="26"/>
      <c r="K83" s="26"/>
      <c r="L83" s="27"/>
      <c r="M83" s="81"/>
      <c r="N83" s="81"/>
    </row>
    <row r="84" spans="1:14" s="21" customFormat="1" ht="18.75">
      <c r="A84" s="14"/>
      <c r="B84" s="15"/>
      <c r="C84" s="16" t="s">
        <v>208</v>
      </c>
      <c r="D84" s="31" t="s">
        <v>209</v>
      </c>
      <c r="E84" s="75">
        <f>E85+E86+E87+E88+E89</f>
        <v>53717073</v>
      </c>
      <c r="F84" s="68">
        <f>F85+F86+F87+F88+F89</f>
        <v>16173182.59</v>
      </c>
      <c r="G84" s="18"/>
      <c r="H84" s="18"/>
      <c r="I84" s="18"/>
      <c r="J84" s="18"/>
      <c r="K84" s="18"/>
      <c r="L84" s="19"/>
      <c r="M84" s="80"/>
      <c r="N84" s="80"/>
    </row>
    <row r="85" spans="1:14" s="21" customFormat="1" ht="37.5">
      <c r="A85" s="14" t="e">
        <f>#REF!+1</f>
        <v>#REF!</v>
      </c>
      <c r="B85" s="15"/>
      <c r="C85" s="22" t="s">
        <v>114</v>
      </c>
      <c r="D85" s="35" t="s">
        <v>115</v>
      </c>
      <c r="E85" s="77">
        <v>3853414</v>
      </c>
      <c r="F85" s="69">
        <v>1011369.03</v>
      </c>
      <c r="G85" s="18">
        <v>0</v>
      </c>
      <c r="H85" s="18">
        <v>0</v>
      </c>
      <c r="I85" s="18">
        <v>0</v>
      </c>
      <c r="J85" s="18">
        <v>1921391</v>
      </c>
      <c r="K85" s="18">
        <v>1921391</v>
      </c>
      <c r="L85" s="19">
        <v>404234.38</v>
      </c>
      <c r="M85" s="80"/>
      <c r="N85" s="80"/>
    </row>
    <row r="86" spans="1:14" s="28" customFormat="1" ht="18.75">
      <c r="A86" s="24" t="e">
        <f>#REF!+1</f>
        <v>#REF!</v>
      </c>
      <c r="B86" s="25" t="s">
        <v>116</v>
      </c>
      <c r="C86" s="22" t="s">
        <v>117</v>
      </c>
      <c r="D86" s="35" t="s">
        <v>118</v>
      </c>
      <c r="E86" s="77">
        <v>10233905</v>
      </c>
      <c r="F86" s="69">
        <v>5066765.62</v>
      </c>
      <c r="G86" s="26">
        <v>0</v>
      </c>
      <c r="H86" s="26">
        <v>0</v>
      </c>
      <c r="I86" s="26">
        <v>0</v>
      </c>
      <c r="J86" s="26">
        <v>100000</v>
      </c>
      <c r="K86" s="26">
        <v>100000</v>
      </c>
      <c r="L86" s="27">
        <v>0</v>
      </c>
      <c r="M86" s="81"/>
      <c r="N86" s="81"/>
    </row>
    <row r="87" spans="1:14" s="28" customFormat="1" ht="18.75">
      <c r="A87" s="24"/>
      <c r="B87" s="25"/>
      <c r="C87" s="22" t="s">
        <v>136</v>
      </c>
      <c r="D87" s="35" t="s">
        <v>137</v>
      </c>
      <c r="E87" s="77">
        <v>89000</v>
      </c>
      <c r="F87" s="77"/>
      <c r="G87" s="26"/>
      <c r="H87" s="26"/>
      <c r="I87" s="26"/>
      <c r="J87" s="26"/>
      <c r="K87" s="26"/>
      <c r="L87" s="27"/>
      <c r="M87" s="81"/>
      <c r="N87" s="81"/>
    </row>
    <row r="88" spans="1:14" s="28" customFormat="1" ht="18.75">
      <c r="A88" s="24" t="e">
        <f>A86+1</f>
        <v>#REF!</v>
      </c>
      <c r="B88" s="25" t="s">
        <v>116</v>
      </c>
      <c r="C88" s="22" t="s">
        <v>119</v>
      </c>
      <c r="D88" s="35" t="s">
        <v>120</v>
      </c>
      <c r="E88" s="77">
        <v>9502349</v>
      </c>
      <c r="F88" s="69">
        <v>5816976.9400000004</v>
      </c>
      <c r="G88" s="26">
        <v>0</v>
      </c>
      <c r="H88" s="26">
        <v>0</v>
      </c>
      <c r="I88" s="26">
        <v>0</v>
      </c>
      <c r="J88" s="26">
        <v>100000</v>
      </c>
      <c r="K88" s="26">
        <v>100000</v>
      </c>
      <c r="L88" s="27">
        <v>0</v>
      </c>
      <c r="M88" s="81"/>
      <c r="N88" s="81"/>
    </row>
    <row r="89" spans="1:14" s="28" customFormat="1" ht="18.75">
      <c r="A89" s="24"/>
      <c r="B89" s="25"/>
      <c r="C89" s="22" t="s">
        <v>198</v>
      </c>
      <c r="D89" s="94" t="s">
        <v>199</v>
      </c>
      <c r="E89" s="77">
        <v>30038405</v>
      </c>
      <c r="F89" s="77">
        <v>4278071</v>
      </c>
      <c r="G89" s="26"/>
      <c r="H89" s="26"/>
      <c r="I89" s="26"/>
      <c r="J89" s="26"/>
      <c r="K89" s="26"/>
      <c r="L89" s="27"/>
      <c r="M89" s="81"/>
      <c r="N89" s="81"/>
    </row>
    <row r="90" spans="1:14" s="28" customFormat="1" ht="18.75">
      <c r="A90" s="24"/>
      <c r="B90" s="25"/>
      <c r="C90" s="16" t="s">
        <v>210</v>
      </c>
      <c r="D90" s="38" t="s">
        <v>211</v>
      </c>
      <c r="E90" s="75">
        <f>E91+E92</f>
        <v>16968460</v>
      </c>
      <c r="F90" s="75">
        <f>F91+F92</f>
        <v>16968460</v>
      </c>
      <c r="G90" s="26"/>
      <c r="H90" s="26"/>
      <c r="I90" s="26"/>
      <c r="J90" s="26"/>
      <c r="K90" s="26"/>
      <c r="L90" s="27"/>
      <c r="M90" s="81"/>
      <c r="N90" s="81"/>
    </row>
    <row r="91" spans="1:14" s="28" customFormat="1" ht="71.25" customHeight="1">
      <c r="A91" s="24"/>
      <c r="B91" s="25"/>
      <c r="C91" s="22" t="s">
        <v>121</v>
      </c>
      <c r="D91" s="94" t="s">
        <v>122</v>
      </c>
      <c r="E91" s="77">
        <v>12034460</v>
      </c>
      <c r="F91" s="77">
        <v>12034460</v>
      </c>
      <c r="G91" s="26"/>
      <c r="H91" s="26"/>
      <c r="I91" s="26"/>
      <c r="J91" s="26"/>
      <c r="K91" s="26"/>
      <c r="L91" s="27"/>
      <c r="M91" s="81"/>
      <c r="N91" s="81"/>
    </row>
    <row r="92" spans="1:14" s="40" customFormat="1" ht="56.25">
      <c r="A92" s="39"/>
      <c r="B92" s="25"/>
      <c r="C92" s="22" t="s">
        <v>180</v>
      </c>
      <c r="D92" s="23" t="s">
        <v>181</v>
      </c>
      <c r="E92" s="77">
        <v>4934000</v>
      </c>
      <c r="F92" s="77">
        <v>4934000</v>
      </c>
      <c r="G92" s="26"/>
      <c r="H92" s="26"/>
      <c r="I92" s="26"/>
      <c r="J92" s="26"/>
      <c r="K92" s="26"/>
      <c r="L92" s="27"/>
      <c r="M92" s="88"/>
      <c r="N92" s="88"/>
    </row>
    <row r="93" spans="1:14" s="28" customFormat="1" ht="20.25">
      <c r="A93" s="24" t="e">
        <f>#REF!+1</f>
        <v>#REF!</v>
      </c>
      <c r="B93" s="25"/>
      <c r="C93" s="41"/>
      <c r="D93" s="42" t="s">
        <v>123</v>
      </c>
      <c r="E93" s="71">
        <f>E11+E16+E28+E32+E52+E58+E66+E71+E84+E90</f>
        <v>1148775987.04</v>
      </c>
      <c r="F93" s="71">
        <f>F11+F16+F28+F32+F52+F58+F66+F71+F84+F90</f>
        <v>718169803.97000015</v>
      </c>
      <c r="G93" s="26">
        <v>11204020.699999999</v>
      </c>
      <c r="H93" s="26">
        <v>4927817.0199999996</v>
      </c>
      <c r="I93" s="26">
        <v>2491179.92</v>
      </c>
      <c r="J93" s="26">
        <v>841863935.37</v>
      </c>
      <c r="K93" s="26">
        <v>844018788.07000005</v>
      </c>
      <c r="L93" s="27">
        <v>269231324.81999999</v>
      </c>
      <c r="M93" s="81"/>
      <c r="N93" s="81"/>
    </row>
    <row r="94" spans="1:14" s="28" customFormat="1" ht="27" customHeight="1">
      <c r="A94" s="24"/>
      <c r="B94" s="43"/>
      <c r="C94" s="44"/>
      <c r="D94" s="128" t="s">
        <v>124</v>
      </c>
      <c r="E94" s="129"/>
      <c r="F94" s="130"/>
      <c r="G94" s="45"/>
      <c r="H94" s="45"/>
      <c r="I94" s="45"/>
      <c r="J94" s="45"/>
      <c r="K94" s="45"/>
      <c r="L94" s="46"/>
      <c r="M94" s="81"/>
      <c r="N94" s="81"/>
    </row>
    <row r="95" spans="1:14" s="21" customFormat="1" ht="18.75">
      <c r="A95" s="14">
        <v>1</v>
      </c>
      <c r="B95" s="15"/>
      <c r="C95" s="16" t="s">
        <v>6</v>
      </c>
      <c r="D95" s="17" t="s">
        <v>7</v>
      </c>
      <c r="E95" s="68">
        <f>E96+E97</f>
        <v>2445152.0599999996</v>
      </c>
      <c r="F95" s="68">
        <f>F96+F97</f>
        <v>1813637.64</v>
      </c>
      <c r="G95" s="18">
        <v>15730</v>
      </c>
      <c r="H95" s="18">
        <v>7785</v>
      </c>
      <c r="I95" s="18">
        <v>0</v>
      </c>
      <c r="J95" s="18">
        <v>32497666</v>
      </c>
      <c r="K95" s="18">
        <v>32497666</v>
      </c>
      <c r="L95" s="19">
        <v>7776831.04</v>
      </c>
      <c r="M95" s="80"/>
      <c r="N95" s="80"/>
    </row>
    <row r="96" spans="1:14" s="28" customFormat="1" ht="75">
      <c r="A96" s="24" t="e">
        <f>#REF!+1</f>
        <v>#REF!</v>
      </c>
      <c r="B96" s="25" t="s">
        <v>10</v>
      </c>
      <c r="C96" s="22" t="s">
        <v>8</v>
      </c>
      <c r="D96" s="23" t="s">
        <v>9</v>
      </c>
      <c r="E96" s="69">
        <v>1193560.74</v>
      </c>
      <c r="F96" s="69">
        <v>772528.74</v>
      </c>
      <c r="G96" s="26">
        <v>15730</v>
      </c>
      <c r="H96" s="26">
        <v>7785</v>
      </c>
      <c r="I96" s="26">
        <v>0</v>
      </c>
      <c r="J96" s="26">
        <v>13946380</v>
      </c>
      <c r="K96" s="26">
        <v>13946380</v>
      </c>
      <c r="L96" s="27">
        <v>3651227.02</v>
      </c>
      <c r="M96" s="81"/>
      <c r="N96" s="81"/>
    </row>
    <row r="97" spans="1:14" s="28" customFormat="1" ht="56.25">
      <c r="A97" s="24" t="e">
        <f>#REF!+1</f>
        <v>#REF!</v>
      </c>
      <c r="B97" s="25" t="s">
        <v>10</v>
      </c>
      <c r="C97" s="22" t="s">
        <v>11</v>
      </c>
      <c r="D97" s="23" t="s">
        <v>12</v>
      </c>
      <c r="E97" s="77">
        <f>90000+600442.6+120000+30000+288148.72+123000</f>
        <v>1251591.3199999998</v>
      </c>
      <c r="F97" s="69">
        <f>72000+600442.6+104415+141251.3+123000</f>
        <v>1041108.8999999999</v>
      </c>
      <c r="G97" s="26">
        <v>0</v>
      </c>
      <c r="H97" s="26">
        <v>0</v>
      </c>
      <c r="I97" s="26">
        <v>0</v>
      </c>
      <c r="J97" s="26">
        <v>18551286</v>
      </c>
      <c r="K97" s="26">
        <v>18551286</v>
      </c>
      <c r="L97" s="27">
        <v>4125604.02</v>
      </c>
      <c r="M97" s="81"/>
      <c r="N97" s="81"/>
    </row>
    <row r="98" spans="1:14" s="21" customFormat="1" ht="18.75">
      <c r="A98" s="14" t="e">
        <f>#REF!+1</f>
        <v>#REF!</v>
      </c>
      <c r="B98" s="15"/>
      <c r="C98" s="16" t="s">
        <v>17</v>
      </c>
      <c r="D98" s="17" t="s">
        <v>18</v>
      </c>
      <c r="E98" s="68">
        <f>E99+E100+E101+E102+E103+E104+E105+E106+E107</f>
        <v>152452664.78999999</v>
      </c>
      <c r="F98" s="68">
        <f>F99+F100+F101+F102+F103+F104+F105+F106+F107</f>
        <v>39523078.469999999</v>
      </c>
      <c r="G98" s="18">
        <v>0</v>
      </c>
      <c r="H98" s="18">
        <v>3268796.9</v>
      </c>
      <c r="I98" s="18">
        <v>724142.38</v>
      </c>
      <c r="J98" s="18">
        <v>238650755.46000001</v>
      </c>
      <c r="K98" s="18">
        <v>239456261.61000001</v>
      </c>
      <c r="L98" s="19">
        <v>61771910.700000003</v>
      </c>
      <c r="M98" s="80"/>
      <c r="N98" s="80"/>
    </row>
    <row r="99" spans="1:14" s="28" customFormat="1" ht="18.75">
      <c r="A99" s="24" t="e">
        <f>#REF!+1</f>
        <v>#REF!</v>
      </c>
      <c r="B99" s="25" t="s">
        <v>19</v>
      </c>
      <c r="C99" s="22" t="s">
        <v>20</v>
      </c>
      <c r="D99" s="29" t="s">
        <v>21</v>
      </c>
      <c r="E99" s="69">
        <v>17997046.940000001</v>
      </c>
      <c r="F99" s="72">
        <v>1672140.96</v>
      </c>
      <c r="G99" s="26">
        <v>0</v>
      </c>
      <c r="H99" s="26">
        <v>1599394.35</v>
      </c>
      <c r="I99" s="26">
        <v>186394.47</v>
      </c>
      <c r="J99" s="26">
        <v>82641348.140000001</v>
      </c>
      <c r="K99" s="26">
        <v>82844281.670000002</v>
      </c>
      <c r="L99" s="27">
        <v>21094780.32</v>
      </c>
      <c r="M99" s="81"/>
      <c r="N99" s="81"/>
    </row>
    <row r="100" spans="1:14" s="28" customFormat="1" ht="37.5">
      <c r="A100" s="24" t="e">
        <f>#REF!+1</f>
        <v>#REF!</v>
      </c>
      <c r="B100" s="25" t="s">
        <v>22</v>
      </c>
      <c r="C100" s="22" t="s">
        <v>23</v>
      </c>
      <c r="D100" s="111" t="s">
        <v>160</v>
      </c>
      <c r="E100" s="112">
        <v>111600025.20999999</v>
      </c>
      <c r="F100" s="113">
        <v>34510676.020000003</v>
      </c>
      <c r="G100" s="59"/>
      <c r="H100" s="26"/>
      <c r="I100" s="26"/>
      <c r="J100" s="26"/>
      <c r="K100" s="26"/>
      <c r="L100" s="27"/>
      <c r="M100" s="81"/>
      <c r="N100" s="81"/>
    </row>
    <row r="101" spans="1:14" s="28" customFormat="1" ht="56.25">
      <c r="A101" s="24"/>
      <c r="B101" s="25"/>
      <c r="C101" s="96" t="s">
        <v>43</v>
      </c>
      <c r="D101" s="57" t="s">
        <v>228</v>
      </c>
      <c r="E101" s="73">
        <v>6007089.8600000003</v>
      </c>
      <c r="F101" s="78"/>
      <c r="G101" s="59"/>
      <c r="H101" s="26"/>
      <c r="I101" s="26"/>
      <c r="J101" s="26"/>
      <c r="K101" s="26"/>
      <c r="L101" s="27"/>
      <c r="M101" s="81"/>
      <c r="N101" s="81"/>
    </row>
    <row r="102" spans="1:14" s="28" customFormat="1" ht="37.5">
      <c r="A102" s="24" t="e">
        <f>#REF!+1</f>
        <v>#REF!</v>
      </c>
      <c r="B102" s="25" t="s">
        <v>24</v>
      </c>
      <c r="C102" s="22" t="s">
        <v>39</v>
      </c>
      <c r="D102" s="23" t="s">
        <v>171</v>
      </c>
      <c r="E102" s="77">
        <v>830798.13</v>
      </c>
      <c r="F102" s="69">
        <v>680991.62</v>
      </c>
      <c r="G102" s="26">
        <v>0</v>
      </c>
      <c r="H102" s="26">
        <v>85171.46</v>
      </c>
      <c r="I102" s="26">
        <v>680</v>
      </c>
      <c r="J102" s="26">
        <v>11605550</v>
      </c>
      <c r="K102" s="26">
        <v>11608275.51</v>
      </c>
      <c r="L102" s="27">
        <v>2908319.06</v>
      </c>
      <c r="M102" s="81"/>
      <c r="N102" s="81"/>
    </row>
    <row r="103" spans="1:14" s="28" customFormat="1" ht="18.75">
      <c r="A103" s="24"/>
      <c r="B103" s="25"/>
      <c r="C103" s="22" t="s">
        <v>156</v>
      </c>
      <c r="D103" s="29" t="s">
        <v>172</v>
      </c>
      <c r="E103" s="77">
        <v>1523090</v>
      </c>
      <c r="F103" s="69">
        <v>720374.87</v>
      </c>
      <c r="G103" s="26"/>
      <c r="H103" s="26"/>
      <c r="I103" s="26"/>
      <c r="J103" s="26"/>
      <c r="K103" s="26"/>
      <c r="L103" s="27"/>
      <c r="M103" s="81"/>
      <c r="N103" s="81"/>
    </row>
    <row r="104" spans="1:14" s="28" customFormat="1" ht="18.75">
      <c r="A104" s="24" t="e">
        <f>#REF!+1</f>
        <v>#REF!</v>
      </c>
      <c r="B104" s="25" t="s">
        <v>125</v>
      </c>
      <c r="C104" s="22" t="s">
        <v>158</v>
      </c>
      <c r="D104" s="29" t="s">
        <v>28</v>
      </c>
      <c r="E104" s="77">
        <v>1648562</v>
      </c>
      <c r="F104" s="77">
        <v>38895</v>
      </c>
      <c r="G104" s="26">
        <v>0</v>
      </c>
      <c r="H104" s="26">
        <v>0</v>
      </c>
      <c r="I104" s="26">
        <v>0</v>
      </c>
      <c r="J104" s="26">
        <v>1380853</v>
      </c>
      <c r="K104" s="26">
        <v>1380853</v>
      </c>
      <c r="L104" s="27">
        <v>282474.27</v>
      </c>
      <c r="M104" s="81"/>
      <c r="N104" s="81"/>
    </row>
    <row r="105" spans="1:14" s="28" customFormat="1" ht="27.75" customHeight="1">
      <c r="A105" s="24"/>
      <c r="B105" s="25"/>
      <c r="C105" s="22" t="s">
        <v>26</v>
      </c>
      <c r="D105" s="23" t="s">
        <v>139</v>
      </c>
      <c r="E105" s="77">
        <v>30500</v>
      </c>
      <c r="F105" s="77"/>
      <c r="G105" s="26"/>
      <c r="H105" s="26"/>
      <c r="I105" s="26"/>
      <c r="J105" s="26"/>
      <c r="K105" s="26"/>
      <c r="L105" s="27"/>
      <c r="M105" s="81"/>
      <c r="N105" s="81"/>
    </row>
    <row r="106" spans="1:14" s="28" customFormat="1" ht="57" customHeight="1">
      <c r="A106" s="24"/>
      <c r="B106" s="25"/>
      <c r="C106" s="22" t="s">
        <v>237</v>
      </c>
      <c r="D106" s="23" t="s">
        <v>238</v>
      </c>
      <c r="E106" s="77">
        <v>6471149</v>
      </c>
      <c r="F106" s="77"/>
      <c r="G106" s="26"/>
      <c r="H106" s="26"/>
      <c r="I106" s="26"/>
      <c r="J106" s="26"/>
      <c r="K106" s="26"/>
      <c r="L106" s="27"/>
      <c r="M106" s="81"/>
      <c r="N106" s="81"/>
    </row>
    <row r="107" spans="1:14" s="28" customFormat="1" ht="75">
      <c r="A107" s="24"/>
      <c r="B107" s="25"/>
      <c r="C107" s="22" t="s">
        <v>217</v>
      </c>
      <c r="D107" s="23" t="s">
        <v>218</v>
      </c>
      <c r="E107" s="69">
        <v>6344403.6500000004</v>
      </c>
      <c r="F107" s="77">
        <v>1900000</v>
      </c>
      <c r="G107" s="26"/>
      <c r="H107" s="26"/>
      <c r="I107" s="26"/>
      <c r="J107" s="26"/>
      <c r="K107" s="26"/>
      <c r="L107" s="27"/>
      <c r="M107" s="81"/>
      <c r="N107" s="81"/>
    </row>
    <row r="108" spans="1:14" s="21" customFormat="1" ht="18.75">
      <c r="A108" s="14" t="e">
        <f>#REF!+1</f>
        <v>#REF!</v>
      </c>
      <c r="B108" s="15"/>
      <c r="C108" s="16" t="s">
        <v>29</v>
      </c>
      <c r="D108" s="17" t="s">
        <v>30</v>
      </c>
      <c r="E108" s="75">
        <f>E109+E110</f>
        <v>24522406</v>
      </c>
      <c r="F108" s="68">
        <f>F109+F110</f>
        <v>4651392.0599999996</v>
      </c>
      <c r="G108" s="18">
        <v>5134</v>
      </c>
      <c r="H108" s="18">
        <v>1070090.6499999999</v>
      </c>
      <c r="I108" s="18">
        <v>1587988.55</v>
      </c>
      <c r="J108" s="18">
        <v>178822487</v>
      </c>
      <c r="K108" s="18">
        <v>180439065.78</v>
      </c>
      <c r="L108" s="19">
        <v>44204850.469999999</v>
      </c>
      <c r="M108" s="80"/>
      <c r="N108" s="80"/>
    </row>
    <row r="109" spans="1:14" s="28" customFormat="1" ht="37.5">
      <c r="A109" s="24" t="e">
        <f>#REF!+1</f>
        <v>#REF!</v>
      </c>
      <c r="B109" s="25" t="s">
        <v>31</v>
      </c>
      <c r="C109" s="22" t="s">
        <v>32</v>
      </c>
      <c r="D109" s="23" t="s">
        <v>33</v>
      </c>
      <c r="E109" s="77">
        <v>24389606</v>
      </c>
      <c r="F109" s="69">
        <v>4568392.0599999996</v>
      </c>
      <c r="G109" s="26">
        <v>0</v>
      </c>
      <c r="H109" s="26">
        <v>608025.11</v>
      </c>
      <c r="I109" s="26">
        <v>1267299.3999999999</v>
      </c>
      <c r="J109" s="26">
        <v>92475213</v>
      </c>
      <c r="K109" s="26">
        <v>93771102.030000001</v>
      </c>
      <c r="L109" s="27">
        <v>23840953.829999998</v>
      </c>
      <c r="M109" s="81"/>
      <c r="N109" s="81"/>
    </row>
    <row r="110" spans="1:14" s="28" customFormat="1" ht="56.25">
      <c r="A110" s="24"/>
      <c r="B110" s="25"/>
      <c r="C110" s="22" t="s">
        <v>35</v>
      </c>
      <c r="D110" s="23" t="s">
        <v>36</v>
      </c>
      <c r="E110" s="77">
        <v>132800</v>
      </c>
      <c r="F110" s="77">
        <v>83000</v>
      </c>
      <c r="G110" s="26"/>
      <c r="H110" s="26"/>
      <c r="I110" s="26"/>
      <c r="J110" s="26"/>
      <c r="K110" s="26"/>
      <c r="L110" s="27"/>
      <c r="M110" s="81"/>
      <c r="N110" s="81"/>
    </row>
    <row r="111" spans="1:14" s="21" customFormat="1" ht="18.75">
      <c r="A111" s="14" t="e">
        <f>#REF!+1</f>
        <v>#REF!</v>
      </c>
      <c r="B111" s="15"/>
      <c r="C111" s="16" t="s">
        <v>37</v>
      </c>
      <c r="D111" s="17" t="s">
        <v>38</v>
      </c>
      <c r="E111" s="68">
        <f>SUM(E112:E116)</f>
        <v>19923967.27</v>
      </c>
      <c r="F111" s="68">
        <f>SUM(F112:F116)</f>
        <v>17462411.199999999</v>
      </c>
      <c r="G111" s="18">
        <v>0</v>
      </c>
      <c r="H111" s="18">
        <v>5101.33</v>
      </c>
      <c r="I111" s="18">
        <v>29698.98</v>
      </c>
      <c r="J111" s="18">
        <v>264753533</v>
      </c>
      <c r="K111" s="18">
        <v>264783231.97999999</v>
      </c>
      <c r="L111" s="19">
        <v>129094976.12</v>
      </c>
      <c r="M111" s="80"/>
      <c r="N111" s="80"/>
    </row>
    <row r="112" spans="1:14" s="28" customFormat="1" ht="75">
      <c r="A112" s="24" t="e">
        <f>#REF!+1</f>
        <v>#REF!</v>
      </c>
      <c r="B112" s="25" t="s">
        <v>23</v>
      </c>
      <c r="C112" s="22" t="s">
        <v>51</v>
      </c>
      <c r="D112" s="23" t="s">
        <v>52</v>
      </c>
      <c r="E112" s="69">
        <v>3238165.22</v>
      </c>
      <c r="F112" s="69">
        <v>1252447.45</v>
      </c>
      <c r="G112" s="26">
        <v>0</v>
      </c>
      <c r="H112" s="26">
        <v>5101.33</v>
      </c>
      <c r="I112" s="26">
        <v>0</v>
      </c>
      <c r="J112" s="26">
        <v>4105724</v>
      </c>
      <c r="K112" s="26">
        <v>4105724</v>
      </c>
      <c r="L112" s="27">
        <v>1059672.94</v>
      </c>
      <c r="M112" s="81"/>
      <c r="N112" s="81"/>
    </row>
    <row r="113" spans="1:23" s="28" customFormat="1" ht="75">
      <c r="A113" s="24"/>
      <c r="B113" s="25"/>
      <c r="C113" s="22" t="s">
        <v>177</v>
      </c>
      <c r="D113" s="23" t="s">
        <v>179</v>
      </c>
      <c r="E113" s="69">
        <v>1189801.07</v>
      </c>
      <c r="F113" s="69">
        <v>1189801.07</v>
      </c>
      <c r="G113" s="26"/>
      <c r="H113" s="26"/>
      <c r="I113" s="26"/>
      <c r="J113" s="26"/>
      <c r="K113" s="26"/>
      <c r="L113" s="27"/>
      <c r="M113" s="81"/>
      <c r="N113" s="81"/>
    </row>
    <row r="114" spans="1:23" s="28" customFormat="1" ht="37.5">
      <c r="A114" s="24"/>
      <c r="B114" s="25"/>
      <c r="C114" s="22" t="s">
        <v>223</v>
      </c>
      <c r="D114" s="23" t="s">
        <v>229</v>
      </c>
      <c r="E114" s="77">
        <v>175232</v>
      </c>
      <c r="F114" s="77">
        <v>175232</v>
      </c>
      <c r="G114" s="26"/>
      <c r="H114" s="26"/>
      <c r="I114" s="26"/>
      <c r="J114" s="26"/>
      <c r="K114" s="26"/>
      <c r="L114" s="27"/>
      <c r="M114" s="81"/>
      <c r="N114" s="81"/>
    </row>
    <row r="115" spans="1:23" s="28" customFormat="1" ht="18.75">
      <c r="A115" s="24"/>
      <c r="B115" s="25"/>
      <c r="C115" s="22" t="s">
        <v>194</v>
      </c>
      <c r="D115" s="23" t="s">
        <v>196</v>
      </c>
      <c r="E115" s="69">
        <f>66830.76+15224438.22</f>
        <v>15291268.98</v>
      </c>
      <c r="F115" s="69">
        <f>54512.18+14761068.5</f>
        <v>14815580.68</v>
      </c>
      <c r="G115" s="26"/>
      <c r="H115" s="26"/>
      <c r="I115" s="26"/>
      <c r="J115" s="26"/>
      <c r="K115" s="26"/>
      <c r="L115" s="27"/>
      <c r="M115" s="81"/>
      <c r="N115" s="81"/>
    </row>
    <row r="116" spans="1:23" s="28" customFormat="1" ht="18.75">
      <c r="A116" s="24"/>
      <c r="B116" s="25"/>
      <c r="C116" s="22" t="s">
        <v>140</v>
      </c>
      <c r="D116" s="23" t="s">
        <v>230</v>
      </c>
      <c r="E116" s="77">
        <v>29500</v>
      </c>
      <c r="F116" s="77">
        <v>29350</v>
      </c>
      <c r="G116" s="26"/>
      <c r="H116" s="26"/>
      <c r="I116" s="26"/>
      <c r="J116" s="26"/>
      <c r="K116" s="26"/>
      <c r="L116" s="27"/>
      <c r="M116" s="81"/>
      <c r="N116" s="81"/>
    </row>
    <row r="117" spans="1:23" s="21" customFormat="1" ht="18.75">
      <c r="A117" s="14" t="e">
        <f>#REF!+1</f>
        <v>#REF!</v>
      </c>
      <c r="B117" s="15"/>
      <c r="C117" s="16" t="s">
        <v>63</v>
      </c>
      <c r="D117" s="17" t="s">
        <v>64</v>
      </c>
      <c r="E117" s="68">
        <f>E118+E119+E120</f>
        <v>2767593.44</v>
      </c>
      <c r="F117" s="68">
        <f>F118+F119+F120</f>
        <v>2462419.44</v>
      </c>
      <c r="G117" s="18">
        <v>25989</v>
      </c>
      <c r="H117" s="18">
        <v>286794.69</v>
      </c>
      <c r="I117" s="18">
        <v>2100</v>
      </c>
      <c r="J117" s="18">
        <v>25284228</v>
      </c>
      <c r="K117" s="18">
        <v>25286328</v>
      </c>
      <c r="L117" s="19">
        <v>6423960.5499999998</v>
      </c>
      <c r="M117" s="80"/>
      <c r="N117" s="80"/>
    </row>
    <row r="118" spans="1:23" s="28" customFormat="1" ht="18.75">
      <c r="A118" s="24" t="e">
        <f>#REF!+1</f>
        <v>#REF!</v>
      </c>
      <c r="B118" s="25" t="s">
        <v>71</v>
      </c>
      <c r="C118" s="22" t="s">
        <v>69</v>
      </c>
      <c r="D118" s="34" t="s">
        <v>70</v>
      </c>
      <c r="E118" s="69">
        <v>581802.39</v>
      </c>
      <c r="F118" s="69">
        <v>523059.56</v>
      </c>
      <c r="G118" s="26">
        <v>0</v>
      </c>
      <c r="H118" s="26">
        <v>240</v>
      </c>
      <c r="I118" s="26">
        <v>2100</v>
      </c>
      <c r="J118" s="26">
        <v>3681864</v>
      </c>
      <c r="K118" s="26">
        <v>3683964</v>
      </c>
      <c r="L118" s="27">
        <v>973931.34</v>
      </c>
      <c r="M118" s="81"/>
      <c r="N118" s="81"/>
    </row>
    <row r="119" spans="1:23" s="28" customFormat="1" ht="18.75">
      <c r="A119" s="24" t="e">
        <f>#REF!+1</f>
        <v>#REF!</v>
      </c>
      <c r="B119" s="25" t="s">
        <v>71</v>
      </c>
      <c r="C119" s="22" t="s">
        <v>72</v>
      </c>
      <c r="D119" s="34" t="s">
        <v>73</v>
      </c>
      <c r="E119" s="69">
        <v>119579.85</v>
      </c>
      <c r="F119" s="69">
        <v>83275.34</v>
      </c>
      <c r="G119" s="26">
        <v>12990</v>
      </c>
      <c r="H119" s="26">
        <v>1336.81</v>
      </c>
      <c r="I119" s="26">
        <v>0</v>
      </c>
      <c r="J119" s="26">
        <v>1624539</v>
      </c>
      <c r="K119" s="26">
        <v>1624539</v>
      </c>
      <c r="L119" s="27">
        <v>421674.63</v>
      </c>
      <c r="M119" s="81"/>
      <c r="N119" s="81"/>
    </row>
    <row r="120" spans="1:23" s="28" customFormat="1" ht="37.5">
      <c r="A120" s="24" t="e">
        <f>#REF!+1</f>
        <v>#REF!</v>
      </c>
      <c r="B120" s="25" t="s">
        <v>76</v>
      </c>
      <c r="C120" s="22" t="s">
        <v>74</v>
      </c>
      <c r="D120" s="34" t="s">
        <v>75</v>
      </c>
      <c r="E120" s="69">
        <v>2066211.2</v>
      </c>
      <c r="F120" s="69">
        <v>1856084.54</v>
      </c>
      <c r="G120" s="26">
        <v>12999</v>
      </c>
      <c r="H120" s="26">
        <v>84201.26</v>
      </c>
      <c r="I120" s="26">
        <v>0</v>
      </c>
      <c r="J120" s="26">
        <v>7273817</v>
      </c>
      <c r="K120" s="26">
        <v>7273817</v>
      </c>
      <c r="L120" s="27">
        <v>1887265.77</v>
      </c>
      <c r="M120" s="81"/>
      <c r="N120" s="81"/>
    </row>
    <row r="121" spans="1:23" s="21" customFormat="1" ht="18.75">
      <c r="A121" s="14" t="e">
        <f>#REF!+1</f>
        <v>#REF!</v>
      </c>
      <c r="B121" s="15"/>
      <c r="C121" s="16" t="s">
        <v>79</v>
      </c>
      <c r="D121" s="17" t="s">
        <v>80</v>
      </c>
      <c r="E121" s="75">
        <f>E122+E123</f>
        <v>2840911</v>
      </c>
      <c r="F121" s="68">
        <f>F122+F123</f>
        <v>682062.79</v>
      </c>
      <c r="G121" s="18">
        <v>0</v>
      </c>
      <c r="H121" s="18">
        <v>289248.45</v>
      </c>
      <c r="I121" s="18">
        <v>87604.14</v>
      </c>
      <c r="J121" s="18">
        <v>10773998</v>
      </c>
      <c r="K121" s="18">
        <v>10895497.92</v>
      </c>
      <c r="L121" s="19">
        <v>2706139.43</v>
      </c>
      <c r="M121" s="81"/>
      <c r="N121" s="81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s="28" customFormat="1" ht="37.5">
      <c r="A122" s="24" t="e">
        <f>#REF!+1</f>
        <v>#REF!</v>
      </c>
      <c r="B122" s="25" t="s">
        <v>81</v>
      </c>
      <c r="C122" s="22" t="s">
        <v>88</v>
      </c>
      <c r="D122" s="35" t="s">
        <v>126</v>
      </c>
      <c r="E122" s="77">
        <v>2132141</v>
      </c>
      <c r="F122" s="69">
        <v>202958.75</v>
      </c>
      <c r="G122" s="26">
        <v>0</v>
      </c>
      <c r="H122" s="26">
        <v>12917.77</v>
      </c>
      <c r="I122" s="26">
        <v>1540</v>
      </c>
      <c r="J122" s="26">
        <v>3945117</v>
      </c>
      <c r="K122" s="26">
        <v>3956055</v>
      </c>
      <c r="L122" s="27">
        <v>927961</v>
      </c>
      <c r="M122" s="81"/>
      <c r="N122" s="81"/>
    </row>
    <row r="123" spans="1:23" s="28" customFormat="1" ht="19.5" customHeight="1">
      <c r="A123" s="24" t="e">
        <f>#REF!+1</f>
        <v>#REF!</v>
      </c>
      <c r="B123" s="25"/>
      <c r="C123" s="22" t="s">
        <v>90</v>
      </c>
      <c r="D123" s="35" t="s">
        <v>91</v>
      </c>
      <c r="E123" s="77">
        <v>708770</v>
      </c>
      <c r="F123" s="69">
        <v>479104.04</v>
      </c>
      <c r="G123" s="26">
        <v>0</v>
      </c>
      <c r="H123" s="26">
        <v>276330.68</v>
      </c>
      <c r="I123" s="26">
        <v>86064.14</v>
      </c>
      <c r="J123" s="26">
        <v>6722428</v>
      </c>
      <c r="K123" s="26">
        <v>6832989.9199999999</v>
      </c>
      <c r="L123" s="27">
        <v>1766091.15</v>
      </c>
      <c r="M123" s="81"/>
      <c r="N123" s="81"/>
    </row>
    <row r="124" spans="1:23" s="21" customFormat="1" ht="18.75">
      <c r="A124" s="14" t="e">
        <f>#REF!+1</f>
        <v>#REF!</v>
      </c>
      <c r="B124" s="15"/>
      <c r="C124" s="83" t="s">
        <v>94</v>
      </c>
      <c r="D124" s="47" t="s">
        <v>214</v>
      </c>
      <c r="E124" s="98">
        <f>E125+E126</f>
        <v>2642500</v>
      </c>
      <c r="F124" s="114">
        <f>F125+F126</f>
        <v>450999.64</v>
      </c>
      <c r="G124" s="18">
        <v>15425</v>
      </c>
      <c r="H124" s="18">
        <v>0</v>
      </c>
      <c r="I124" s="18">
        <v>0</v>
      </c>
      <c r="J124" s="18">
        <v>40406681</v>
      </c>
      <c r="K124" s="18">
        <v>40406681</v>
      </c>
      <c r="L124" s="19">
        <v>5522723.3899999997</v>
      </c>
      <c r="M124" s="81"/>
      <c r="N124" s="81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s="28" customFormat="1" ht="37.5" hidden="1">
      <c r="A125" s="24"/>
      <c r="B125" s="58"/>
      <c r="C125" s="61" t="s">
        <v>200</v>
      </c>
      <c r="D125" s="63" t="s">
        <v>201</v>
      </c>
      <c r="E125" s="78"/>
      <c r="F125" s="78"/>
      <c r="G125" s="59"/>
      <c r="H125" s="26"/>
      <c r="I125" s="26"/>
      <c r="J125" s="26"/>
      <c r="K125" s="26"/>
      <c r="L125" s="27"/>
      <c r="M125" s="81"/>
      <c r="N125" s="81"/>
    </row>
    <row r="126" spans="1:23" s="28" customFormat="1" ht="18.75">
      <c r="A126" s="24"/>
      <c r="B126" s="58"/>
      <c r="C126" s="61" t="s">
        <v>98</v>
      </c>
      <c r="D126" s="63" t="s">
        <v>99</v>
      </c>
      <c r="E126" s="78">
        <v>2642500</v>
      </c>
      <c r="F126" s="73">
        <v>450999.64</v>
      </c>
      <c r="G126" s="59"/>
      <c r="H126" s="26"/>
      <c r="I126" s="26"/>
      <c r="J126" s="26"/>
      <c r="K126" s="26"/>
      <c r="L126" s="27"/>
      <c r="M126" s="81"/>
      <c r="N126" s="81"/>
    </row>
    <row r="127" spans="1:23" s="21" customFormat="1" ht="21.75" customHeight="1">
      <c r="A127" s="14"/>
      <c r="B127" s="65"/>
      <c r="C127" s="67" t="s">
        <v>212</v>
      </c>
      <c r="D127" s="93" t="s">
        <v>213</v>
      </c>
      <c r="E127" s="110">
        <f>E128+E130+E140+E144</f>
        <v>323596202</v>
      </c>
      <c r="F127" s="92">
        <f>F128+F130+F140+F144</f>
        <v>64566417.940000005</v>
      </c>
      <c r="G127" s="66"/>
      <c r="H127" s="18"/>
      <c r="I127" s="18"/>
      <c r="J127" s="18"/>
      <c r="K127" s="18"/>
      <c r="L127" s="19"/>
      <c r="M127" s="80"/>
      <c r="N127" s="80"/>
    </row>
    <row r="128" spans="1:23" s="28" customFormat="1" ht="18.75" hidden="1">
      <c r="A128" s="24"/>
      <c r="B128" s="58"/>
      <c r="C128" s="61" t="s">
        <v>100</v>
      </c>
      <c r="D128" s="63" t="s">
        <v>101</v>
      </c>
      <c r="E128" s="78">
        <f>E129</f>
        <v>0</v>
      </c>
      <c r="F128" s="78">
        <f>F129</f>
        <v>0</v>
      </c>
      <c r="G128" s="59"/>
      <c r="H128" s="26"/>
      <c r="I128" s="26"/>
      <c r="J128" s="26"/>
      <c r="K128" s="26"/>
      <c r="L128" s="27"/>
      <c r="M128" s="81"/>
      <c r="N128" s="81"/>
    </row>
    <row r="129" spans="1:14" s="28" customFormat="1" ht="18.75" hidden="1">
      <c r="A129" s="24"/>
      <c r="B129" s="58"/>
      <c r="C129" s="61" t="s">
        <v>103</v>
      </c>
      <c r="D129" s="63" t="s">
        <v>202</v>
      </c>
      <c r="E129" s="73">
        <v>0</v>
      </c>
      <c r="F129" s="78">
        <v>0</v>
      </c>
      <c r="G129" s="59"/>
      <c r="H129" s="26"/>
      <c r="I129" s="26"/>
      <c r="J129" s="26"/>
      <c r="K129" s="26"/>
      <c r="L129" s="27"/>
      <c r="M129" s="81"/>
      <c r="N129" s="81"/>
    </row>
    <row r="130" spans="1:14" s="28" customFormat="1" ht="18.75">
      <c r="A130" s="24"/>
      <c r="B130" s="25"/>
      <c r="C130" s="96" t="s">
        <v>105</v>
      </c>
      <c r="D130" s="95" t="s">
        <v>106</v>
      </c>
      <c r="E130" s="86">
        <v>211627157</v>
      </c>
      <c r="F130" s="115">
        <v>2491771.02</v>
      </c>
      <c r="G130" s="26"/>
      <c r="H130" s="26"/>
      <c r="I130" s="26"/>
      <c r="J130" s="26"/>
      <c r="K130" s="26"/>
      <c r="L130" s="27"/>
      <c r="M130" s="81"/>
      <c r="N130" s="81"/>
    </row>
    <row r="131" spans="1:14" s="28" customFormat="1" ht="37.5">
      <c r="A131" s="24"/>
      <c r="B131" s="25"/>
      <c r="C131" s="33" t="s">
        <v>127</v>
      </c>
      <c r="D131" s="53" t="s">
        <v>128</v>
      </c>
      <c r="E131" s="77">
        <v>14380000</v>
      </c>
      <c r="F131" s="78">
        <v>999968</v>
      </c>
      <c r="G131" s="26"/>
      <c r="H131" s="26"/>
      <c r="I131" s="26"/>
      <c r="J131" s="26"/>
      <c r="K131" s="26"/>
      <c r="L131" s="27"/>
      <c r="M131" s="81"/>
      <c r="N131" s="81"/>
    </row>
    <row r="132" spans="1:14" s="28" customFormat="1" ht="18.75">
      <c r="A132" s="24"/>
      <c r="B132" s="25"/>
      <c r="C132" s="55" t="s">
        <v>150</v>
      </c>
      <c r="D132" s="56" t="s">
        <v>151</v>
      </c>
      <c r="E132" s="86">
        <v>18353708</v>
      </c>
      <c r="F132" s="78"/>
      <c r="G132" s="26"/>
      <c r="H132" s="26"/>
      <c r="I132" s="26"/>
      <c r="J132" s="26"/>
      <c r="K132" s="26"/>
      <c r="L132" s="27"/>
      <c r="M132" s="81"/>
      <c r="N132" s="81"/>
    </row>
    <row r="133" spans="1:14" s="28" customFormat="1" ht="18.75" hidden="1">
      <c r="A133" s="24" t="e">
        <f>#REF!+1</f>
        <v>#REF!</v>
      </c>
      <c r="B133" s="25" t="s">
        <v>102</v>
      </c>
      <c r="C133" s="62" t="s">
        <v>129</v>
      </c>
      <c r="D133" s="54" t="s">
        <v>203</v>
      </c>
      <c r="E133" s="82"/>
      <c r="F133" s="78"/>
      <c r="G133" s="26">
        <v>0</v>
      </c>
      <c r="H133" s="26">
        <v>0</v>
      </c>
      <c r="I133" s="26">
        <v>0</v>
      </c>
      <c r="J133" s="26">
        <v>80000</v>
      </c>
      <c r="K133" s="26">
        <v>80000</v>
      </c>
      <c r="L133" s="27">
        <v>0</v>
      </c>
      <c r="M133" s="81"/>
      <c r="N133" s="81"/>
    </row>
    <row r="134" spans="1:14" s="28" customFormat="1" ht="18.75">
      <c r="A134" s="24"/>
      <c r="B134" s="58"/>
      <c r="C134" s="61" t="s">
        <v>173</v>
      </c>
      <c r="D134" s="57" t="s">
        <v>174</v>
      </c>
      <c r="E134" s="78">
        <f>15935384+19000000</f>
        <v>34935384</v>
      </c>
      <c r="F134" s="73">
        <f>818345.38+673457.64</f>
        <v>1491803.02</v>
      </c>
      <c r="G134" s="59"/>
      <c r="H134" s="26"/>
      <c r="I134" s="26"/>
      <c r="J134" s="26"/>
      <c r="K134" s="26"/>
      <c r="L134" s="27"/>
      <c r="M134" s="81"/>
      <c r="N134" s="81"/>
    </row>
    <row r="135" spans="1:14" s="37" customFormat="1" ht="37.5" hidden="1">
      <c r="A135" s="36" t="e">
        <f>#REF!+1</f>
        <v>#REF!</v>
      </c>
      <c r="B135" s="25"/>
      <c r="C135" s="60" t="s">
        <v>152</v>
      </c>
      <c r="D135" s="64" t="s">
        <v>153</v>
      </c>
      <c r="E135" s="79"/>
      <c r="F135" s="78"/>
      <c r="G135" s="26"/>
      <c r="H135" s="26"/>
      <c r="I135" s="26"/>
      <c r="J135" s="26"/>
      <c r="K135" s="26"/>
      <c r="L135" s="27"/>
      <c r="M135" s="87"/>
      <c r="N135" s="87"/>
    </row>
    <row r="136" spans="1:14" s="37" customFormat="1" ht="42" hidden="1" customHeight="1">
      <c r="A136" s="36"/>
      <c r="B136" s="58"/>
      <c r="C136" s="61" t="s">
        <v>166</v>
      </c>
      <c r="D136" s="57" t="s">
        <v>167</v>
      </c>
      <c r="E136" s="78"/>
      <c r="F136" s="78"/>
      <c r="G136" s="59"/>
      <c r="H136" s="26"/>
      <c r="I136" s="26"/>
      <c r="J136" s="26"/>
      <c r="K136" s="26"/>
      <c r="L136" s="27"/>
      <c r="M136" s="87"/>
      <c r="N136" s="87"/>
    </row>
    <row r="137" spans="1:14" s="37" customFormat="1" ht="66" customHeight="1">
      <c r="A137" s="36"/>
      <c r="B137" s="58"/>
      <c r="C137" s="61" t="s">
        <v>224</v>
      </c>
      <c r="D137" s="57" t="s">
        <v>226</v>
      </c>
      <c r="E137" s="78">
        <v>10289882</v>
      </c>
      <c r="F137" s="78"/>
      <c r="G137" s="59"/>
      <c r="H137" s="26"/>
      <c r="I137" s="26"/>
      <c r="J137" s="26"/>
      <c r="K137" s="26"/>
      <c r="L137" s="27"/>
      <c r="M137" s="87"/>
      <c r="N137" s="87"/>
    </row>
    <row r="138" spans="1:14" s="37" customFormat="1" ht="42" customHeight="1">
      <c r="A138" s="36"/>
      <c r="B138" s="58"/>
      <c r="C138" s="61" t="s">
        <v>204</v>
      </c>
      <c r="D138" s="57" t="s">
        <v>205</v>
      </c>
      <c r="E138" s="78">
        <v>21051764</v>
      </c>
      <c r="F138" s="78"/>
      <c r="G138" s="59"/>
      <c r="H138" s="26"/>
      <c r="I138" s="26"/>
      <c r="J138" s="26"/>
      <c r="K138" s="26"/>
      <c r="L138" s="27"/>
      <c r="M138" s="87"/>
      <c r="N138" s="87"/>
    </row>
    <row r="139" spans="1:14" s="37" customFormat="1" ht="42" customHeight="1">
      <c r="A139" s="36"/>
      <c r="B139" s="58"/>
      <c r="C139" s="61" t="s">
        <v>225</v>
      </c>
      <c r="D139" s="57" t="s">
        <v>227</v>
      </c>
      <c r="E139" s="78">
        <v>112616419</v>
      </c>
      <c r="F139" s="78"/>
      <c r="G139" s="59"/>
      <c r="H139" s="26"/>
      <c r="I139" s="26"/>
      <c r="J139" s="26"/>
      <c r="K139" s="26"/>
      <c r="L139" s="27"/>
      <c r="M139" s="87"/>
      <c r="N139" s="87"/>
    </row>
    <row r="140" spans="1:14" s="21" customFormat="1" ht="37.5">
      <c r="A140" s="14" t="e">
        <f>#REF!+1</f>
        <v>#REF!</v>
      </c>
      <c r="B140" s="65"/>
      <c r="C140" s="61" t="s">
        <v>107</v>
      </c>
      <c r="D140" s="57" t="s">
        <v>108</v>
      </c>
      <c r="E140" s="78">
        <f>E142+E143</f>
        <v>12758213</v>
      </c>
      <c r="F140" s="78">
        <f>F142+F143</f>
        <v>8212</v>
      </c>
      <c r="G140" s="66"/>
      <c r="H140" s="18"/>
      <c r="I140" s="18"/>
      <c r="J140" s="18"/>
      <c r="K140" s="18"/>
      <c r="L140" s="19"/>
      <c r="M140" s="80"/>
      <c r="N140" s="80"/>
    </row>
    <row r="141" spans="1:14" s="37" customFormat="1" ht="30" hidden="1" customHeight="1">
      <c r="A141" s="36" t="e">
        <f>#REF!+1</f>
        <v>#REF!</v>
      </c>
      <c r="B141" s="25" t="s">
        <v>130</v>
      </c>
      <c r="C141" s="22" t="s">
        <v>206</v>
      </c>
      <c r="D141" s="23" t="s">
        <v>207</v>
      </c>
      <c r="E141" s="77"/>
      <c r="F141" s="78"/>
      <c r="G141" s="26"/>
      <c r="H141" s="26"/>
      <c r="I141" s="26"/>
      <c r="J141" s="26"/>
      <c r="K141" s="26"/>
      <c r="L141" s="27"/>
      <c r="M141" s="87"/>
      <c r="N141" s="87"/>
    </row>
    <row r="142" spans="1:14" s="37" customFormat="1" ht="54.75" customHeight="1">
      <c r="A142" s="36"/>
      <c r="B142" s="25"/>
      <c r="C142" s="22" t="s">
        <v>141</v>
      </c>
      <c r="D142" s="23" t="s">
        <v>168</v>
      </c>
      <c r="E142" s="77">
        <v>8213</v>
      </c>
      <c r="F142" s="78">
        <v>8212</v>
      </c>
      <c r="G142" s="26"/>
      <c r="H142" s="26"/>
      <c r="I142" s="26"/>
      <c r="J142" s="26"/>
      <c r="K142" s="26"/>
      <c r="L142" s="27"/>
      <c r="M142" s="87"/>
      <c r="N142" s="87"/>
    </row>
    <row r="143" spans="1:14" s="37" customFormat="1" ht="61.5" customHeight="1">
      <c r="A143" s="36"/>
      <c r="B143" s="25"/>
      <c r="C143" s="22" t="s">
        <v>109</v>
      </c>
      <c r="D143" s="23" t="s">
        <v>110</v>
      </c>
      <c r="E143" s="77">
        <v>12750000</v>
      </c>
      <c r="F143" s="78"/>
      <c r="G143" s="26"/>
      <c r="H143" s="26"/>
      <c r="I143" s="26"/>
      <c r="J143" s="26"/>
      <c r="K143" s="26"/>
      <c r="L143" s="27"/>
      <c r="M143" s="87"/>
      <c r="N143" s="87"/>
    </row>
    <row r="144" spans="1:14" s="21" customFormat="1" ht="37.5">
      <c r="A144" s="14" t="e">
        <f>#REF!+1</f>
        <v>#REF!</v>
      </c>
      <c r="B144" s="15"/>
      <c r="C144" s="22" t="s">
        <v>112</v>
      </c>
      <c r="D144" s="29" t="s">
        <v>113</v>
      </c>
      <c r="E144" s="77">
        <f>E146+E147+E148+E149</f>
        <v>99210832</v>
      </c>
      <c r="F144" s="69">
        <f>F146+F147+F148+F149</f>
        <v>62066434.920000002</v>
      </c>
      <c r="G144" s="18"/>
      <c r="H144" s="18"/>
      <c r="I144" s="18"/>
      <c r="J144" s="18"/>
      <c r="K144" s="18"/>
      <c r="L144" s="19"/>
      <c r="M144" s="80"/>
      <c r="N144" s="80"/>
    </row>
    <row r="145" spans="1:14" s="28" customFormat="1" ht="83.25" hidden="1" customHeight="1">
      <c r="A145" s="24"/>
      <c r="B145" s="25"/>
      <c r="C145" s="22" t="s">
        <v>175</v>
      </c>
      <c r="D145" s="23" t="s">
        <v>176</v>
      </c>
      <c r="E145" s="77"/>
      <c r="F145" s="69"/>
      <c r="G145" s="26"/>
      <c r="H145" s="26"/>
      <c r="I145" s="26"/>
      <c r="J145" s="26"/>
      <c r="K145" s="26"/>
      <c r="L145" s="27"/>
      <c r="M145" s="81"/>
      <c r="N145" s="81"/>
    </row>
    <row r="146" spans="1:14" s="28" customFormat="1" ht="46.5" customHeight="1">
      <c r="A146" s="24"/>
      <c r="B146" s="25"/>
      <c r="C146" s="22" t="s">
        <v>189</v>
      </c>
      <c r="D146" s="23" t="s">
        <v>190</v>
      </c>
      <c r="E146" s="77">
        <v>90000</v>
      </c>
      <c r="F146" s="78">
        <v>43000</v>
      </c>
      <c r="G146" s="26"/>
      <c r="H146" s="26"/>
      <c r="I146" s="26"/>
      <c r="J146" s="26"/>
      <c r="K146" s="26"/>
      <c r="L146" s="27"/>
      <c r="M146" s="81"/>
      <c r="N146" s="81"/>
    </row>
    <row r="147" spans="1:14" s="28" customFormat="1" ht="61.5" customHeight="1">
      <c r="A147" s="24"/>
      <c r="B147" s="25"/>
      <c r="C147" s="22" t="s">
        <v>175</v>
      </c>
      <c r="D147" s="23" t="s">
        <v>176</v>
      </c>
      <c r="E147" s="77">
        <v>60000</v>
      </c>
      <c r="F147" s="78">
        <v>13880</v>
      </c>
      <c r="G147" s="26"/>
      <c r="H147" s="26"/>
      <c r="I147" s="26"/>
      <c r="J147" s="26"/>
      <c r="K147" s="26"/>
      <c r="L147" s="27"/>
      <c r="M147" s="81"/>
      <c r="N147" s="81"/>
    </row>
    <row r="148" spans="1:14" s="37" customFormat="1" ht="41.25" customHeight="1">
      <c r="A148" s="36" t="e">
        <f>#REF!+1</f>
        <v>#REF!</v>
      </c>
      <c r="B148" s="25" t="s">
        <v>131</v>
      </c>
      <c r="C148" s="22" t="s">
        <v>132</v>
      </c>
      <c r="D148" s="23" t="s">
        <v>215</v>
      </c>
      <c r="E148" s="77">
        <v>97510832</v>
      </c>
      <c r="F148" s="69">
        <v>61325045.920000002</v>
      </c>
      <c r="G148" s="26"/>
      <c r="H148" s="26"/>
      <c r="I148" s="26"/>
      <c r="J148" s="26"/>
      <c r="K148" s="26"/>
      <c r="L148" s="27"/>
      <c r="M148" s="87"/>
      <c r="N148" s="87"/>
    </row>
    <row r="149" spans="1:14" s="37" customFormat="1" ht="131.25">
      <c r="A149" s="36" t="e">
        <f>#REF!+1</f>
        <v>#REF!</v>
      </c>
      <c r="B149" s="25" t="s">
        <v>131</v>
      </c>
      <c r="C149" s="22" t="s">
        <v>133</v>
      </c>
      <c r="D149" s="48" t="s">
        <v>134</v>
      </c>
      <c r="E149" s="77">
        <v>1550000</v>
      </c>
      <c r="F149" s="78">
        <v>684509</v>
      </c>
      <c r="G149" s="26">
        <v>0</v>
      </c>
      <c r="H149" s="26">
        <v>0</v>
      </c>
      <c r="I149" s="26">
        <v>0</v>
      </c>
      <c r="J149" s="26">
        <v>519465</v>
      </c>
      <c r="K149" s="26">
        <v>519465</v>
      </c>
      <c r="L149" s="27">
        <v>116350.17</v>
      </c>
      <c r="M149" s="87"/>
      <c r="N149" s="87"/>
    </row>
    <row r="150" spans="1:14" s="21" customFormat="1" ht="18.75">
      <c r="A150" s="14"/>
      <c r="B150" s="15"/>
      <c r="C150" s="16" t="s">
        <v>208</v>
      </c>
      <c r="D150" s="31" t="s">
        <v>209</v>
      </c>
      <c r="E150" s="68">
        <f>E151+E152+E153</f>
        <v>4466854.5</v>
      </c>
      <c r="F150" s="68">
        <f>F151+F152+F153</f>
        <v>2301854.5</v>
      </c>
      <c r="G150" s="18"/>
      <c r="H150" s="18"/>
      <c r="I150" s="18"/>
      <c r="J150" s="18"/>
      <c r="K150" s="18"/>
      <c r="L150" s="19"/>
      <c r="M150" s="80"/>
      <c r="N150" s="80"/>
    </row>
    <row r="151" spans="1:14" s="37" customFormat="1" ht="37.5">
      <c r="A151" s="36"/>
      <c r="B151" s="25"/>
      <c r="C151" s="22" t="s">
        <v>114</v>
      </c>
      <c r="D151" s="35" t="s">
        <v>115</v>
      </c>
      <c r="E151" s="77">
        <v>3071390.5</v>
      </c>
      <c r="F151" s="73">
        <v>2301854.5</v>
      </c>
      <c r="G151" s="26"/>
      <c r="H151" s="26"/>
      <c r="I151" s="26"/>
      <c r="J151" s="26"/>
      <c r="K151" s="26"/>
      <c r="L151" s="27"/>
      <c r="M151" s="87"/>
      <c r="N151" s="87"/>
    </row>
    <row r="152" spans="1:14" s="37" customFormat="1" ht="18.75">
      <c r="A152" s="36"/>
      <c r="B152" s="25"/>
      <c r="C152" s="22" t="s">
        <v>117</v>
      </c>
      <c r="D152" s="35" t="s">
        <v>118</v>
      </c>
      <c r="E152" s="77">
        <v>395464</v>
      </c>
      <c r="F152" s="77"/>
      <c r="G152" s="26"/>
      <c r="H152" s="26"/>
      <c r="I152" s="26"/>
      <c r="J152" s="26"/>
      <c r="K152" s="26"/>
      <c r="L152" s="27"/>
      <c r="M152" s="87"/>
      <c r="N152" s="87"/>
    </row>
    <row r="153" spans="1:14" s="28" customFormat="1" ht="18.75">
      <c r="A153" s="24" t="e">
        <f>#REF!+1</f>
        <v>#REF!</v>
      </c>
      <c r="B153" s="25" t="s">
        <v>135</v>
      </c>
      <c r="C153" s="22" t="s">
        <v>136</v>
      </c>
      <c r="D153" s="35" t="s">
        <v>137</v>
      </c>
      <c r="E153" s="77">
        <v>1000000</v>
      </c>
      <c r="F153" s="77"/>
      <c r="G153" s="26">
        <v>0</v>
      </c>
      <c r="H153" s="26">
        <v>0</v>
      </c>
      <c r="I153" s="26">
        <v>0</v>
      </c>
      <c r="J153" s="26">
        <v>786087.64</v>
      </c>
      <c r="K153" s="26">
        <v>786087.64</v>
      </c>
      <c r="L153" s="27">
        <v>0</v>
      </c>
      <c r="M153" s="81"/>
      <c r="N153" s="81"/>
    </row>
    <row r="154" spans="1:14" s="28" customFormat="1" ht="18.75">
      <c r="A154" s="24"/>
      <c r="B154" s="25"/>
      <c r="C154" s="16" t="s">
        <v>210</v>
      </c>
      <c r="D154" s="38" t="s">
        <v>211</v>
      </c>
      <c r="E154" s="75">
        <f>E156+E155</f>
        <v>13325376</v>
      </c>
      <c r="F154" s="98">
        <f>F156+F155</f>
        <v>13324176</v>
      </c>
      <c r="G154" s="26"/>
      <c r="H154" s="26"/>
      <c r="I154" s="26"/>
      <c r="J154" s="26"/>
      <c r="K154" s="26"/>
      <c r="L154" s="27"/>
      <c r="M154" s="81"/>
      <c r="N154" s="81"/>
    </row>
    <row r="155" spans="1:14" s="28" customFormat="1" ht="18.75">
      <c r="A155" s="24"/>
      <c r="B155" s="25"/>
      <c r="C155" s="22" t="s">
        <v>121</v>
      </c>
      <c r="D155" s="94" t="s">
        <v>220</v>
      </c>
      <c r="E155" s="99">
        <v>2595240</v>
      </c>
      <c r="F155" s="78">
        <v>2595240</v>
      </c>
      <c r="G155" s="59"/>
      <c r="H155" s="26"/>
      <c r="I155" s="26"/>
      <c r="J155" s="26"/>
      <c r="K155" s="26"/>
      <c r="L155" s="27"/>
      <c r="M155" s="81"/>
      <c r="N155" s="81"/>
    </row>
    <row r="156" spans="1:14" s="28" customFormat="1" ht="56.25">
      <c r="A156" s="24"/>
      <c r="B156" s="25"/>
      <c r="C156" s="22" t="s">
        <v>180</v>
      </c>
      <c r="D156" s="94" t="s">
        <v>181</v>
      </c>
      <c r="E156" s="77">
        <v>10730136</v>
      </c>
      <c r="F156" s="78">
        <v>10728936</v>
      </c>
      <c r="G156" s="26"/>
      <c r="H156" s="26"/>
      <c r="I156" s="26"/>
      <c r="J156" s="26"/>
      <c r="K156" s="26"/>
      <c r="L156" s="27"/>
      <c r="M156" s="81"/>
      <c r="N156" s="81"/>
    </row>
    <row r="157" spans="1:14" s="28" customFormat="1" ht="20.25">
      <c r="A157" s="24" t="e">
        <f>#REF!+1</f>
        <v>#REF!</v>
      </c>
      <c r="B157" s="25"/>
      <c r="C157" s="41"/>
      <c r="D157" s="42" t="s">
        <v>123</v>
      </c>
      <c r="E157" s="71">
        <f>E95+E98+E108+E111+E117+E121+E124+E127+E150+E154</f>
        <v>548983627.05999994</v>
      </c>
      <c r="F157" s="71">
        <f>F95+F98+F108+F111+F117+F121+F124+F127+F150+F154</f>
        <v>147238449.68000001</v>
      </c>
      <c r="G157" s="26">
        <v>11204020.699999999</v>
      </c>
      <c r="H157" s="26">
        <v>4927817.0199999996</v>
      </c>
      <c r="I157" s="26">
        <v>2491179.92</v>
      </c>
      <c r="J157" s="26">
        <v>841863935.37</v>
      </c>
      <c r="K157" s="26">
        <v>844018788.07000005</v>
      </c>
      <c r="L157" s="27">
        <v>269231324.81999999</v>
      </c>
      <c r="M157" s="81"/>
      <c r="N157" s="81"/>
    </row>
    <row r="158" spans="1:14" s="28" customFormat="1" ht="20.25">
      <c r="A158" s="24"/>
      <c r="B158" s="24"/>
      <c r="C158" s="49"/>
      <c r="D158" s="50" t="s">
        <v>138</v>
      </c>
      <c r="E158" s="74">
        <f>E157+E93</f>
        <v>1697759614.0999999</v>
      </c>
      <c r="F158" s="74">
        <f>F157+F93</f>
        <v>865408253.6500001</v>
      </c>
      <c r="M158" s="81"/>
      <c r="N158" s="81"/>
    </row>
    <row r="159" spans="1:14" s="28" customFormat="1" ht="18.75">
      <c r="C159" s="51"/>
      <c r="D159" s="51"/>
      <c r="E159" s="52"/>
      <c r="F159" s="51"/>
    </row>
    <row r="160" spans="1:14" s="85" customFormat="1" ht="22.5" customHeight="1">
      <c r="C160" s="123" t="s">
        <v>191</v>
      </c>
      <c r="D160" s="123"/>
      <c r="E160" s="124" t="s">
        <v>192</v>
      </c>
      <c r="F160" s="124"/>
    </row>
  </sheetData>
  <sheetProtection selectLockedCells="1" selectUnlockedCells="1"/>
  <mergeCells count="6">
    <mergeCell ref="C6:F6"/>
    <mergeCell ref="E7:F7"/>
    <mergeCell ref="C160:D160"/>
    <mergeCell ref="E160:F160"/>
    <mergeCell ref="D10:F10"/>
    <mergeCell ref="D94:F94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2024-04-11T10:58:29Z</cp:lastPrinted>
  <dcterms:created xsi:type="dcterms:W3CDTF">2022-01-19T12:12:37Z</dcterms:created>
  <dcterms:modified xsi:type="dcterms:W3CDTF">2024-10-08T13:48:48Z</dcterms:modified>
</cp:coreProperties>
</file>