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30" windowWidth="12960" windowHeight="10110" tabRatio="500"/>
  </bookViews>
  <sheets>
    <sheet name="Лист1" sheetId="1" r:id="rId1"/>
  </sheets>
  <externalReferences>
    <externalReference r:id="rId2"/>
  </externalReferences>
  <definedNames>
    <definedName name="_xlnm.Print_Titles" localSheetId="0">Лист1!$7:$8</definedName>
    <definedName name="_xlnm.Print_Area" localSheetId="0">Лист1!$A$1:$D$164</definedName>
  </definedNames>
  <calcPr calcId="125725" fullCalcOnLoad="1"/>
</workbook>
</file>

<file path=xl/calcChain.xml><?xml version="1.0" encoding="utf-8"?>
<calcChain xmlns="http://schemas.openxmlformats.org/spreadsheetml/2006/main">
  <c r="C98" i="1"/>
  <c r="D98"/>
  <c r="D96"/>
  <c r="C96"/>
  <c r="C95" s="1"/>
  <c r="C94" s="1"/>
  <c r="C110"/>
  <c r="D85"/>
  <c r="D83" s="1"/>
  <c r="C85"/>
  <c r="C56"/>
  <c r="C55"/>
  <c r="C154"/>
  <c r="C150"/>
  <c r="D150"/>
  <c r="C107"/>
  <c r="D46"/>
  <c r="D134"/>
  <c r="D77"/>
  <c r="C134"/>
  <c r="I162"/>
  <c r="D63"/>
  <c r="C63"/>
  <c r="C35"/>
  <c r="C27"/>
  <c r="C29"/>
  <c r="C31"/>
  <c r="C12"/>
  <c r="D154"/>
  <c r="D149" s="1"/>
  <c r="D148" s="1"/>
  <c r="D146"/>
  <c r="D145"/>
  <c r="D143"/>
  <c r="D142" s="1"/>
  <c r="D107"/>
  <c r="C83"/>
  <c r="D23"/>
  <c r="E114"/>
  <c r="D103"/>
  <c r="C103"/>
  <c r="D31"/>
  <c r="D29"/>
  <c r="C126"/>
  <c r="C21"/>
  <c r="C20" s="1"/>
  <c r="D21"/>
  <c r="D139"/>
  <c r="C139"/>
  <c r="D126"/>
  <c r="D125" s="1"/>
  <c r="D129"/>
  <c r="D128"/>
  <c r="D91"/>
  <c r="D90"/>
  <c r="D89" s="1"/>
  <c r="D60"/>
  <c r="D59" s="1"/>
  <c r="C23"/>
  <c r="C60"/>
  <c r="C59" s="1"/>
  <c r="C58" s="1"/>
  <c r="D12"/>
  <c r="D48"/>
  <c r="D34" s="1"/>
  <c r="D10" s="1"/>
  <c r="D18"/>
  <c r="D27"/>
  <c r="D35"/>
  <c r="D51"/>
  <c r="D53"/>
  <c r="D71"/>
  <c r="D70" s="1"/>
  <c r="C71"/>
  <c r="C77"/>
  <c r="C79"/>
  <c r="C129"/>
  <c r="C128" s="1"/>
  <c r="C125" s="1"/>
  <c r="C18"/>
  <c r="C11" s="1"/>
  <c r="C46"/>
  <c r="C48"/>
  <c r="C34" s="1"/>
  <c r="C53"/>
  <c r="D79"/>
  <c r="C91"/>
  <c r="C90"/>
  <c r="C89" s="1"/>
  <c r="C118"/>
  <c r="C117" s="1"/>
  <c r="C116" s="1"/>
  <c r="D118"/>
  <c r="D122"/>
  <c r="D117" s="1"/>
  <c r="D116" s="1"/>
  <c r="C143"/>
  <c r="C146"/>
  <c r="C145" s="1"/>
  <c r="C142" s="1"/>
  <c r="C160"/>
  <c r="D160"/>
  <c r="D20"/>
  <c r="C26"/>
  <c r="C149"/>
  <c r="C148" s="1"/>
  <c r="D133"/>
  <c r="C70"/>
  <c r="D95"/>
  <c r="D94"/>
  <c r="D26"/>
  <c r="D11"/>
  <c r="C133"/>
  <c r="D162" l="1"/>
  <c r="C10"/>
  <c r="C114" s="1"/>
  <c r="E115"/>
  <c r="C162"/>
  <c r="C163" s="1"/>
  <c r="D114"/>
  <c r="D58"/>
  <c r="I163"/>
  <c r="J115" l="1"/>
  <c r="G115"/>
  <c r="D163"/>
  <c r="H163"/>
  <c r="J163"/>
  <c r="F115"/>
  <c r="I115"/>
</calcChain>
</file>

<file path=xl/sharedStrings.xml><?xml version="1.0" encoding="utf-8"?>
<sst xmlns="http://schemas.openxmlformats.org/spreadsheetml/2006/main" count="164" uniqueCount="150">
  <si>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</si>
  <si>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</si>
  <si>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</si>
  <si>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</si>
  <si>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</si>
  <si>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</si>
  <si>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</si>
  <si>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</si>
  <si>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</si>
  <si>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</si>
  <si>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</si>
  <si>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</si>
  <si>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</si>
  <si>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</si>
  <si>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</si>
  <si>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</si>
  <si>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</si>
  <si>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</si>
  <si>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</si>
  <si>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</si>
  <si>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</si>
  <si>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</si>
  <si>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</si>
  <si>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</si>
  <si>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</si>
  <si>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</si>
  <si>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</si>
  <si>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</si>
  <si>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</si>
  <si>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</si>
  <si>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</si>
  <si>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</si>
  <si>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</si>
  <si>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</si>
  <si>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</si>
  <si>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</si>
  <si>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</si>
  <si>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</si>
  <si>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</si>
  <si>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</si>
  <si>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</si>
  <si>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</si>
  <si>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</si>
  <si>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</si>
  <si>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</si>
  <si>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</si>
  <si>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</si>
  <si>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</si>
  <si>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</si>
  <si>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</si>
  <si>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</si>
  <si>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</si>
  <si>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</si>
  <si>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</si>
  <si>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</si>
  <si>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</si>
  <si>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</si>
  <si>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</si>
  <si>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</si>
  <si>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</si>
  <si>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</si>
  <si>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</si>
  <si>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</si>
  <si>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</si>
  <si>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</si>
  <si>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</si>
  <si>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</si>
  <si>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</si>
  <si>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</si>
  <si>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</si>
  <si>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</si>
  <si>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</si>
  <si>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</si>
  <si>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</si>
  <si>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</si>
  <si>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</si>
  <si>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</si>
  <si>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</si>
  <si>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</si>
  <si>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</si>
  <si>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</si>
  <si>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</si>
  <si>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</si>
  <si>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</si>
  <si>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</si>
  <si>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</si>
  <si>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</si>
  <si>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</si>
  <si>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</si>
  <si>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</si>
  <si>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</si>
  <si>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</si>
  <si>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</si>
  <si>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</si>
  <si>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</si>
  <si>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</si>
  <si>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</si>
  <si>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Рентна плата за користування надрами для видобування корисних копалин місцевого значення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</si>
  <si>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</si>
  <si>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</si>
  <si>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</si>
  <si>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</si>
  <si>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</si>
  <si>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</si>
  <si>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</si>
  <si>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</si>
  <si>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</si>
  <si>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</si>
  <si>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</si>
  <si>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</si>
  <si>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</si>
  <si>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</si>
  <si>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41040000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</si>
  <si>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</si>
  <si>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</si>
  <si>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                     грн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</si>
  <si>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</si>
  <si>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</si>
  <si>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      Додаток 1</t>
  </si>
  <si>
    <t xml:space="preserve">      від                     </t>
  </si>
  <si>
    <t xml:space="preserve">      №  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</si>
  <si>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</si>
  <si>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</si>
  <si>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Податок на доходи фізичних осіб із доходів спеціалістів резидента Дія Сіті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</si>
  <si>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</si>
  <si>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</si>
  <si>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</si>
  <si>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</si>
  <si>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</si>
  <si>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Субвенція з місцевого бюджету за рахунок залишку коштів освітньої субвенції, що утворилася на початок бюджетного періоду</t>
  </si>
  <si>
    <t>Субвенція з державного бюджету місцевим бюджетам на реалізацію проектів в рамках Програми з відновлення України</t>
  </si>
  <si>
    <t>Субвенція з державного бюджету місцевим бюджетам на реалізацію проектів (об'єктів, заходів), спрямованих на ліквідацію наслідків збройної агресії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</si>
  <si>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</si>
  <si>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</si>
  <si>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 xml:space="preserve">Звіт про виконання бюджету Павлоградської міської територіальної громади за  І квартал 2025 року </t>
  </si>
  <si>
    <t xml:space="preserve">Виконано за 
І квартал
 2025 року 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</si>
  <si>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дистиляторів,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</si>
  <si>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Адміністративний збір, що справляється відповідно до Закону України "Про державну реєстрацію юридичних осіб, фізичних осіб - підприємців та громадських формувань"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</si>
  <si>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відповідно до Закону України "Про державну реєстрацію юридичних осіб, фізичних осіб - підприємців та громадських формувань", а також плата  за надання інших платних послуг, пов'язаних з такою державною реєстрацією</t>
  </si>
  <si>
    <t>Надходження від орендної плати за користування єдиним майновим комплексом та іншим державним майном</t>
  </si>
  <si>
    <t xml:space="preserve">Дотації з державного бюджету місцевим бюджетам 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</si>
  <si>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</si>
  <si>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 xml:space="preserve">Субвенція з державного бюджету місцевим бюджетам на надання державної підтримки особам з особливими освітніми потребами 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</si>
  <si>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</si>
  <si>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</si>
  <si>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Уточнений план 
на
2025 рік</t>
  </si>
  <si>
    <t>Кошти, отримані від переможця процедури закупівлі / спрощеної закупівлі під час укладення договору про закупівлю як забезпечення виконання такого договору, які не підлягають поверненню учаснику</t>
  </si>
  <si>
    <t>Начальник фінансового управління</t>
  </si>
  <si>
    <t>Раїса РОЇК</t>
  </si>
  <si>
    <t xml:space="preserve">      до рішення виконавчого комітету</t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</si>
</sst>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4"/>
      <color indexed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22" fillId="0" borderId="0"/>
  </cellStyleXfs>
  <cellXfs count="126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7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vertical="top" wrapText="1" shrinkToFi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0" fontId="1" fillId="0" borderId="1" xfId="0" applyFont="1" applyFill="1" applyBorder="1" applyAlignment="1">
      <alignment wrapText="1" shrinkToFit="1"/>
    </xf>
    <xf numFmtId="0" fontId="1" fillId="0" borderId="1" xfId="0" applyFont="1" applyFill="1" applyBorder="1" applyAlignment="1">
      <alignment vertical="top" wrapText="1" shrinkToFit="1"/>
    </xf>
    <xf numFmtId="0" fontId="1" fillId="0" borderId="1" xfId="0" applyNumberFormat="1" applyFont="1" applyFill="1" applyBorder="1" applyAlignment="1">
      <alignment vertical="top" wrapText="1" shrinkToFit="1"/>
    </xf>
    <xf numFmtId="0" fontId="1" fillId="3" borderId="1" xfId="0" applyFont="1" applyFill="1" applyBorder="1" applyAlignment="1"/>
    <xf numFmtId="0" fontId="1" fillId="0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3" fillId="2" borderId="0" xfId="0" applyFont="1" applyFill="1" applyAlignment="1">
      <alignment horizontal="center" wrapText="1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 applyBorder="1"/>
    <xf numFmtId="0" fontId="5" fillId="2" borderId="0" xfId="0" applyFont="1" applyFill="1" applyBorder="1"/>
    <xf numFmtId="0" fontId="5" fillId="2" borderId="0" xfId="0" applyFont="1" applyFill="1"/>
    <xf numFmtId="0" fontId="6" fillId="2" borderId="0" xfId="0" applyNumberFormat="1" applyFont="1" applyFill="1" applyBorder="1" applyAlignment="1" applyProtection="1">
      <alignment vertical="top" wrapText="1"/>
    </xf>
    <xf numFmtId="0" fontId="3" fillId="2" borderId="0" xfId="0" applyFont="1" applyFill="1" applyBorder="1"/>
    <xf numFmtId="0" fontId="3" fillId="2" borderId="0" xfId="0" applyFont="1" applyFill="1"/>
    <xf numFmtId="0" fontId="7" fillId="2" borderId="0" xfId="0" applyFont="1" applyFill="1" applyBorder="1"/>
    <xf numFmtId="0" fontId="7" fillId="2" borderId="0" xfId="0" applyFont="1" applyFill="1"/>
    <xf numFmtId="0" fontId="8" fillId="2" borderId="0" xfId="0" applyNumberFormat="1" applyFont="1" applyFill="1" applyBorder="1" applyAlignment="1" applyProtection="1">
      <alignment vertical="top" wrapText="1"/>
    </xf>
    <xf numFmtId="0" fontId="0" fillId="2" borderId="0" xfId="0" applyFont="1" applyFill="1" applyBorder="1"/>
    <xf numFmtId="0" fontId="0" fillId="2" borderId="0" xfId="0" applyFont="1" applyFill="1"/>
    <xf numFmtId="0" fontId="10" fillId="2" borderId="0" xfId="0" applyFont="1" applyFill="1"/>
    <xf numFmtId="3" fontId="12" fillId="2" borderId="0" xfId="1" applyNumberFormat="1" applyFont="1" applyFill="1" applyBorder="1" applyAlignment="1" applyProtection="1"/>
    <xf numFmtId="4" fontId="3" fillId="2" borderId="0" xfId="0" applyNumberFormat="1" applyFont="1" applyFill="1"/>
    <xf numFmtId="4" fontId="0" fillId="2" borderId="0" xfId="0" applyNumberFormat="1" applyFill="1"/>
    <xf numFmtId="0" fontId="17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top" wrapText="1" shrinkToFit="1"/>
    </xf>
    <xf numFmtId="0" fontId="1" fillId="3" borderId="1" xfId="0" applyNumberFormat="1" applyFont="1" applyFill="1" applyBorder="1" applyAlignment="1" applyProtection="1">
      <alignment vertical="top" wrapText="1" shrinkToFit="1"/>
    </xf>
    <xf numFmtId="4" fontId="1" fillId="0" borderId="1" xfId="0" applyNumberFormat="1" applyFont="1" applyBorder="1" applyAlignment="1">
      <alignment vertical="center" wrapText="1" shrinkToFit="1"/>
    </xf>
    <xf numFmtId="0" fontId="1" fillId="3" borderId="1" xfId="0" applyNumberFormat="1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3" borderId="1" xfId="0" applyFont="1" applyFill="1" applyBorder="1" applyAlignment="1">
      <alignment horizontal="left" vertical="top" wrapText="1"/>
    </xf>
    <xf numFmtId="4" fontId="17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 applyProtection="1">
      <alignment vertical="top" wrapText="1" shrinkToFi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3" fontId="1" fillId="3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3" fontId="18" fillId="3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left" vertical="center"/>
    </xf>
    <xf numFmtId="2" fontId="1" fillId="3" borderId="0" xfId="0" applyNumberFormat="1" applyFont="1" applyFill="1" applyAlignment="1">
      <alignment vertical="center"/>
    </xf>
    <xf numFmtId="2" fontId="2" fillId="3" borderId="0" xfId="0" applyNumberFormat="1" applyFont="1" applyFill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right" vertical="top" wrapText="1"/>
    </xf>
    <xf numFmtId="4" fontId="1" fillId="3" borderId="1" xfId="0" applyNumberFormat="1" applyFont="1" applyFill="1" applyBorder="1" applyAlignment="1">
      <alignment horizontal="center" vertical="center" wrapText="1"/>
    </xf>
    <xf numFmtId="3" fontId="21" fillId="3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2" fontId="0" fillId="3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7" fillId="2" borderId="0" xfId="0" applyFont="1" applyFill="1"/>
    <xf numFmtId="4" fontId="13" fillId="2" borderId="0" xfId="0" applyNumberFormat="1" applyFont="1" applyFill="1" applyBorder="1" applyAlignment="1">
      <alignment vertical="top"/>
    </xf>
    <xf numFmtId="3" fontId="0" fillId="2" borderId="0" xfId="0" applyNumberFormat="1" applyFill="1"/>
    <xf numFmtId="3" fontId="19" fillId="2" borderId="1" xfId="0" applyNumberFormat="1" applyFont="1" applyFill="1" applyBorder="1" applyAlignment="1">
      <alignment horizontal="center" vertical="top" wrapText="1"/>
    </xf>
    <xf numFmtId="3" fontId="20" fillId="2" borderId="1" xfId="0" applyNumberFormat="1" applyFont="1" applyFill="1" applyBorder="1" applyAlignment="1">
      <alignment horizontal="center"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2" fontId="1" fillId="3" borderId="0" xfId="0" applyNumberFormat="1" applyFont="1" applyFill="1" applyAlignment="1">
      <alignment horizontal="left" vertical="center"/>
    </xf>
    <xf numFmtId="0" fontId="15" fillId="0" borderId="0" xfId="0" applyFont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41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darchuk\d\&#1052;&#1086;&#1080;%20&#1076;&#1086;&#1082;&#1091;&#1084;&#1077;&#1085;&#1090;&#1099;\&#1041;&#1070;&#1044;&#1046;&#1045;&#1058;%202024\&#1059;&#1058;&#1054;&#1063;%209%20&#1074;&#1080;&#1082;%2026.06.2024\&#1044;&#1086;&#1076;&#1072;&#1090;&#1086;&#1082;%201-9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д.1"/>
    </sheetNames>
    <sheetDataSet>
      <sheetData sheetId="0">
        <row r="143">
          <cell r="E143">
            <v>166779589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7"/>
  <sheetViews>
    <sheetView tabSelected="1" view="pageBreakPreview" topLeftCell="A60" zoomScale="62" zoomScaleNormal="63" zoomScaleSheetLayoutView="62" workbookViewId="0">
      <selection activeCell="B69" sqref="B69"/>
    </sheetView>
  </sheetViews>
  <sheetFormatPr defaultColWidth="9" defaultRowHeight="18.75"/>
  <cols>
    <col min="1" max="1" width="13.140625" style="1" customWidth="1"/>
    <col min="2" max="2" width="114.7109375" style="1" customWidth="1"/>
    <col min="3" max="3" width="23.85546875" style="85" customWidth="1"/>
    <col min="4" max="4" width="22.7109375" style="92" customWidth="1"/>
    <col min="5" max="5" width="18.28515625" style="39" hidden="1" customWidth="1"/>
    <col min="6" max="7" width="18.140625" style="39" hidden="1" customWidth="1"/>
    <col min="8" max="8" width="15.7109375" style="39" hidden="1" customWidth="1"/>
    <col min="9" max="9" width="26.28515625" style="39" hidden="1" customWidth="1"/>
    <col min="10" max="10" width="16.85546875" hidden="1" customWidth="1"/>
    <col min="11" max="11" width="0" hidden="1" customWidth="1"/>
  </cols>
  <sheetData>
    <row r="1" spans="1:9" ht="14.45" customHeight="1">
      <c r="A1" s="3"/>
      <c r="B1" s="9"/>
      <c r="C1" s="94" t="s">
        <v>118</v>
      </c>
      <c r="D1" s="86"/>
      <c r="E1" s="38"/>
      <c r="F1" s="38"/>
      <c r="G1" s="38"/>
    </row>
    <row r="2" spans="1:9" ht="16.899999999999999" customHeight="1">
      <c r="A2" s="3"/>
      <c r="B2" s="9"/>
      <c r="C2" s="122" t="s">
        <v>149</v>
      </c>
      <c r="D2" s="122"/>
      <c r="E2" s="38"/>
      <c r="F2" s="38"/>
      <c r="G2" s="38"/>
    </row>
    <row r="3" spans="1:9" ht="22.15" customHeight="1">
      <c r="A3" s="3"/>
      <c r="B3" s="9"/>
      <c r="C3" s="93" t="s">
        <v>119</v>
      </c>
      <c r="D3" s="86"/>
      <c r="E3" s="38"/>
      <c r="F3" s="38"/>
      <c r="G3" s="38"/>
    </row>
    <row r="4" spans="1:9" ht="22.15" customHeight="1">
      <c r="A4" s="3"/>
      <c r="B4" s="9"/>
      <c r="C4" s="93" t="s">
        <v>120</v>
      </c>
      <c r="D4" s="86"/>
      <c r="E4" s="38"/>
      <c r="F4" s="38"/>
      <c r="G4" s="38"/>
    </row>
    <row r="5" spans="1:9" ht="24.6" customHeight="1">
      <c r="A5" s="123" t="s">
        <v>134</v>
      </c>
      <c r="B5" s="123"/>
      <c r="C5" s="123"/>
      <c r="D5" s="123"/>
      <c r="E5" s="38"/>
      <c r="F5" s="38"/>
      <c r="G5" s="38"/>
    </row>
    <row r="6" spans="1:9" ht="19.5" customHeight="1">
      <c r="A6" s="2"/>
      <c r="B6" s="2"/>
      <c r="C6" s="95"/>
      <c r="D6" s="87" t="s">
        <v>115</v>
      </c>
      <c r="E6" s="40"/>
      <c r="F6" s="40"/>
      <c r="G6" s="40"/>
    </row>
    <row r="7" spans="1:9" ht="62.45" customHeight="1">
      <c r="A7" s="13" t="s">
        <v>0</v>
      </c>
      <c r="B7" s="14" t="s">
        <v>1</v>
      </c>
      <c r="C7" s="96" t="s">
        <v>145</v>
      </c>
      <c r="D7" s="88" t="s">
        <v>135</v>
      </c>
      <c r="E7" s="41"/>
    </row>
    <row r="8" spans="1:9" ht="26.25" customHeight="1">
      <c r="A8" s="62">
        <v>1</v>
      </c>
      <c r="B8" s="63">
        <v>2</v>
      </c>
      <c r="C8" s="97">
        <v>3</v>
      </c>
      <c r="D8" s="89">
        <v>4</v>
      </c>
      <c r="E8" s="41"/>
    </row>
    <row r="9" spans="1:9" ht="22.5">
      <c r="A9" s="19"/>
      <c r="B9" s="57" t="s">
        <v>2</v>
      </c>
      <c r="C9" s="98"/>
      <c r="D9" s="90"/>
      <c r="E9" s="41"/>
    </row>
    <row r="10" spans="1:9" ht="19.5" customHeight="1">
      <c r="A10" s="21">
        <v>10000000</v>
      </c>
      <c r="B10" s="32" t="s">
        <v>3</v>
      </c>
      <c r="C10" s="73">
        <f>C11+C26+C34+C20</f>
        <v>1086761400</v>
      </c>
      <c r="D10" s="77">
        <f>D11+D26+D34+D20</f>
        <v>315238545.04999995</v>
      </c>
      <c r="E10" s="41"/>
    </row>
    <row r="11" spans="1:9" s="4" customFormat="1" ht="22.5" customHeight="1">
      <c r="A11" s="21">
        <v>11000000</v>
      </c>
      <c r="B11" s="24" t="s">
        <v>4</v>
      </c>
      <c r="C11" s="73">
        <f>C12+C18</f>
        <v>653331300</v>
      </c>
      <c r="D11" s="77">
        <f>D12+D18</f>
        <v>198214755.97999999</v>
      </c>
      <c r="E11" s="42"/>
      <c r="F11" s="43"/>
      <c r="G11" s="43"/>
      <c r="H11" s="43"/>
      <c r="I11" s="43"/>
    </row>
    <row r="12" spans="1:9" ht="23.45" customHeight="1">
      <c r="A12" s="21">
        <v>11010000</v>
      </c>
      <c r="B12" s="24" t="s">
        <v>5</v>
      </c>
      <c r="C12" s="73">
        <f>SUM(C13:C17)</f>
        <v>652746300</v>
      </c>
      <c r="D12" s="77">
        <f>SUM(D13:D17)</f>
        <v>198050772.48999998</v>
      </c>
      <c r="E12" s="41"/>
    </row>
    <row r="13" spans="1:9" ht="37.9" customHeight="1">
      <c r="A13" s="21">
        <v>11010100</v>
      </c>
      <c r="B13" s="24" t="s">
        <v>6</v>
      </c>
      <c r="C13" s="99">
        <v>625266300</v>
      </c>
      <c r="D13" s="79">
        <v>192063467.22999999</v>
      </c>
      <c r="E13" s="41"/>
    </row>
    <row r="14" spans="1:9" ht="39" customHeight="1">
      <c r="A14" s="21">
        <v>11010400</v>
      </c>
      <c r="B14" s="24" t="s">
        <v>7</v>
      </c>
      <c r="C14" s="99">
        <v>18000000</v>
      </c>
      <c r="D14" s="79">
        <v>4105918.14</v>
      </c>
      <c r="E14" s="41"/>
    </row>
    <row r="15" spans="1:9" ht="36" customHeight="1">
      <c r="A15" s="21">
        <v>11010500</v>
      </c>
      <c r="B15" s="24" t="s">
        <v>8</v>
      </c>
      <c r="C15" s="99">
        <v>9000000</v>
      </c>
      <c r="D15" s="79">
        <v>1754471.25</v>
      </c>
      <c r="E15" s="41"/>
    </row>
    <row r="16" spans="1:9" ht="22.9" customHeight="1">
      <c r="A16" s="21">
        <v>11011200</v>
      </c>
      <c r="B16" s="24" t="s">
        <v>123</v>
      </c>
      <c r="C16" s="73">
        <v>480000</v>
      </c>
      <c r="D16" s="79">
        <v>126915.87</v>
      </c>
      <c r="E16" s="41"/>
    </row>
    <row r="17" spans="1:9" hidden="1">
      <c r="A17" s="21"/>
      <c r="B17" s="24"/>
      <c r="C17" s="73"/>
      <c r="D17" s="77"/>
      <c r="E17" s="41"/>
    </row>
    <row r="18" spans="1:9" ht="24" customHeight="1">
      <c r="A18" s="21">
        <v>11020000</v>
      </c>
      <c r="B18" s="24" t="s">
        <v>9</v>
      </c>
      <c r="C18" s="73">
        <f>C19+C22</f>
        <v>585000</v>
      </c>
      <c r="D18" s="77">
        <f>D19</f>
        <v>163983.49</v>
      </c>
      <c r="E18" s="41"/>
      <c r="H18" s="44"/>
    </row>
    <row r="19" spans="1:9" ht="25.5" customHeight="1">
      <c r="A19" s="21">
        <v>11020200</v>
      </c>
      <c r="B19" s="24" t="s">
        <v>10</v>
      </c>
      <c r="C19" s="74">
        <v>585000</v>
      </c>
      <c r="D19" s="79">
        <v>163983.49</v>
      </c>
      <c r="E19" s="41"/>
    </row>
    <row r="20" spans="1:9" s="5" customFormat="1" ht="24" customHeight="1">
      <c r="A20" s="21">
        <v>13000000</v>
      </c>
      <c r="B20" s="24" t="s">
        <v>11</v>
      </c>
      <c r="C20" s="73">
        <f>C21+C23</f>
        <v>10500</v>
      </c>
      <c r="D20" s="77">
        <f>D21+D23</f>
        <v>2974.52</v>
      </c>
      <c r="E20" s="45"/>
      <c r="F20" s="46"/>
      <c r="G20" s="46"/>
      <c r="H20" s="46"/>
      <c r="I20" s="46"/>
    </row>
    <row r="21" spans="1:9" s="5" customFormat="1" ht="18.75" hidden="1" customHeight="1">
      <c r="A21" s="21">
        <v>13010000</v>
      </c>
      <c r="B21" s="24" t="s">
        <v>121</v>
      </c>
      <c r="C21" s="75">
        <f>C22</f>
        <v>0</v>
      </c>
      <c r="D21" s="77">
        <f>D22</f>
        <v>0</v>
      </c>
      <c r="E21" s="45"/>
      <c r="F21" s="46"/>
      <c r="G21" s="46"/>
      <c r="H21" s="46"/>
      <c r="I21" s="46"/>
    </row>
    <row r="22" spans="1:9" ht="56.25" hidden="1">
      <c r="A22" s="21">
        <v>13010200</v>
      </c>
      <c r="B22" s="24" t="s">
        <v>122</v>
      </c>
      <c r="C22" s="73"/>
      <c r="D22" s="77"/>
      <c r="E22" s="41"/>
    </row>
    <row r="23" spans="1:9" s="5" customFormat="1" ht="24.75" customHeight="1">
      <c r="A23" s="21">
        <v>13030000</v>
      </c>
      <c r="B23" s="24" t="s">
        <v>104</v>
      </c>
      <c r="C23" s="73">
        <f>C24</f>
        <v>10500</v>
      </c>
      <c r="D23" s="77">
        <f>D24</f>
        <v>2974.52</v>
      </c>
      <c r="E23" s="45"/>
      <c r="F23" s="46"/>
      <c r="G23" s="46"/>
      <c r="H23" s="46"/>
      <c r="I23" s="46"/>
    </row>
    <row r="24" spans="1:9" ht="42" customHeight="1">
      <c r="A24" s="21">
        <v>13030100</v>
      </c>
      <c r="B24" s="24" t="s">
        <v>105</v>
      </c>
      <c r="C24" s="74">
        <v>10500</v>
      </c>
      <c r="D24" s="78">
        <v>2974.52</v>
      </c>
      <c r="E24" s="41"/>
    </row>
    <row r="25" spans="1:9" ht="42" hidden="1" customHeight="1">
      <c r="A25" s="21">
        <v>13030200</v>
      </c>
      <c r="B25" s="24" t="s">
        <v>97</v>
      </c>
      <c r="C25" s="73"/>
      <c r="D25" s="77"/>
      <c r="E25" s="41"/>
    </row>
    <row r="26" spans="1:9" s="6" customFormat="1" ht="19.899999999999999" customHeight="1">
      <c r="A26" s="21">
        <v>14000000</v>
      </c>
      <c r="B26" s="24" t="s">
        <v>12</v>
      </c>
      <c r="C26" s="73">
        <f>C27+C29+C31</f>
        <v>140778700</v>
      </c>
      <c r="D26" s="77">
        <f>D27+D29+D31</f>
        <v>35162419.82</v>
      </c>
      <c r="E26" s="47"/>
      <c r="F26" s="48"/>
      <c r="G26" s="48"/>
      <c r="H26" s="49"/>
      <c r="I26" s="49"/>
    </row>
    <row r="27" spans="1:9" s="6" customFormat="1" ht="20.25" customHeight="1">
      <c r="A27" s="23">
        <v>14020000</v>
      </c>
      <c r="B27" s="24" t="s">
        <v>13</v>
      </c>
      <c r="C27" s="73">
        <f>C28</f>
        <v>6330800</v>
      </c>
      <c r="D27" s="77">
        <f>D28</f>
        <v>1990339.81</v>
      </c>
      <c r="E27" s="47"/>
      <c r="F27" s="48"/>
      <c r="G27" s="48"/>
      <c r="H27" s="44"/>
      <c r="I27" s="44"/>
    </row>
    <row r="28" spans="1:9" s="6" customFormat="1" ht="21" customHeight="1">
      <c r="A28" s="23">
        <v>14021900</v>
      </c>
      <c r="B28" s="24" t="s">
        <v>14</v>
      </c>
      <c r="C28" s="74">
        <v>6330800</v>
      </c>
      <c r="D28" s="78">
        <v>1990339.81</v>
      </c>
      <c r="E28" s="47"/>
      <c r="F28" s="48"/>
      <c r="G28" s="48"/>
      <c r="H28" s="48"/>
      <c r="I28" s="48"/>
    </row>
    <row r="29" spans="1:9" s="6" customFormat="1" ht="23.45" customHeight="1">
      <c r="A29" s="23">
        <v>14030000</v>
      </c>
      <c r="B29" s="58" t="s">
        <v>15</v>
      </c>
      <c r="C29" s="73">
        <f>C30</f>
        <v>45363400</v>
      </c>
      <c r="D29" s="77">
        <f>D30</f>
        <v>9125456.3399999999</v>
      </c>
      <c r="E29" s="47"/>
      <c r="F29" s="48"/>
      <c r="G29" s="48"/>
      <c r="H29" s="48"/>
      <c r="I29" s="48"/>
    </row>
    <row r="30" spans="1:9" s="6" customFormat="1" ht="18" customHeight="1">
      <c r="A30" s="23">
        <v>14031900</v>
      </c>
      <c r="B30" s="58" t="s">
        <v>14</v>
      </c>
      <c r="C30" s="74">
        <v>45363400</v>
      </c>
      <c r="D30" s="78">
        <v>9125456.3399999999</v>
      </c>
      <c r="E30" s="47"/>
      <c r="F30" s="48"/>
      <c r="G30" s="48"/>
      <c r="H30" s="48"/>
      <c r="I30" s="48"/>
    </row>
    <row r="31" spans="1:9" ht="18.600000000000001" customHeight="1">
      <c r="A31" s="21">
        <v>14040000</v>
      </c>
      <c r="B31" s="24" t="s">
        <v>16</v>
      </c>
      <c r="C31" s="76">
        <f>C32+C33</f>
        <v>89084500</v>
      </c>
      <c r="D31" s="79">
        <f>D32+D33</f>
        <v>24046623.670000002</v>
      </c>
      <c r="E31" s="41"/>
    </row>
    <row r="32" spans="1:9" ht="85.5" customHeight="1">
      <c r="A32" s="21">
        <v>14040100</v>
      </c>
      <c r="B32" s="24" t="s">
        <v>116</v>
      </c>
      <c r="C32" s="74">
        <v>42729000</v>
      </c>
      <c r="D32" s="79">
        <v>13546333.039999999</v>
      </c>
      <c r="E32" s="41"/>
    </row>
    <row r="33" spans="1:9" ht="62.25" customHeight="1">
      <c r="A33" s="21">
        <v>14040200</v>
      </c>
      <c r="B33" s="24" t="s">
        <v>117</v>
      </c>
      <c r="C33" s="74">
        <v>46355500</v>
      </c>
      <c r="D33" s="79">
        <v>10500290.630000001</v>
      </c>
      <c r="E33" s="41"/>
    </row>
    <row r="34" spans="1:9" s="6" customFormat="1" ht="21.6" customHeight="1">
      <c r="A34" s="21">
        <v>18000000</v>
      </c>
      <c r="B34" s="24" t="s">
        <v>106</v>
      </c>
      <c r="C34" s="73">
        <f>C35+C46+C48+C51+C53</f>
        <v>292640900</v>
      </c>
      <c r="D34" s="77">
        <f>D35+D46+D48+D51+D53</f>
        <v>81858394.729999989</v>
      </c>
      <c r="E34" s="47"/>
      <c r="F34" s="48"/>
      <c r="G34" s="48"/>
      <c r="H34" s="48"/>
      <c r="I34" s="48"/>
    </row>
    <row r="35" spans="1:9" s="5" customFormat="1" ht="22.5" customHeight="1">
      <c r="A35" s="21">
        <v>18010000</v>
      </c>
      <c r="B35" s="24" t="s">
        <v>17</v>
      </c>
      <c r="C35" s="73">
        <f>SUM(C36:C45)</f>
        <v>145882000</v>
      </c>
      <c r="D35" s="77">
        <f>SUM(D36:D45)</f>
        <v>41487956.189999998</v>
      </c>
      <c r="E35" s="45"/>
      <c r="F35" s="46"/>
      <c r="G35" s="46"/>
      <c r="H35" s="46"/>
      <c r="I35" s="46"/>
    </row>
    <row r="36" spans="1:9" ht="39" customHeight="1">
      <c r="A36" s="23">
        <v>18010100</v>
      </c>
      <c r="B36" s="24" t="s">
        <v>18</v>
      </c>
      <c r="C36" s="117">
        <v>157800</v>
      </c>
      <c r="D36" s="79">
        <v>41027.32</v>
      </c>
      <c r="E36" s="41"/>
    </row>
    <row r="37" spans="1:9" ht="43.5" customHeight="1">
      <c r="A37" s="23">
        <v>18010200</v>
      </c>
      <c r="B37" s="24" t="s">
        <v>19</v>
      </c>
      <c r="C37" s="117">
        <v>3709000</v>
      </c>
      <c r="D37" s="79">
        <v>1068942.95</v>
      </c>
      <c r="E37" s="41"/>
    </row>
    <row r="38" spans="1:9" ht="37.9" customHeight="1">
      <c r="A38" s="23">
        <v>18010300</v>
      </c>
      <c r="B38" s="24" t="s">
        <v>20</v>
      </c>
      <c r="C38" s="117">
        <v>5192000</v>
      </c>
      <c r="D38" s="79">
        <v>1919712.49</v>
      </c>
      <c r="E38" s="41"/>
    </row>
    <row r="39" spans="1:9" ht="41.45" customHeight="1">
      <c r="A39" s="23">
        <v>18010400</v>
      </c>
      <c r="B39" s="24" t="s">
        <v>21</v>
      </c>
      <c r="C39" s="117">
        <v>15550000</v>
      </c>
      <c r="D39" s="79">
        <v>2693242.41</v>
      </c>
      <c r="E39" s="41"/>
    </row>
    <row r="40" spans="1:9" ht="21" customHeight="1">
      <c r="A40" s="21">
        <v>18010500</v>
      </c>
      <c r="B40" s="24" t="s">
        <v>22</v>
      </c>
      <c r="C40" s="117">
        <v>40074000</v>
      </c>
      <c r="D40" s="79">
        <v>16121063.48</v>
      </c>
      <c r="E40" s="41"/>
    </row>
    <row r="41" spans="1:9" ht="21" customHeight="1">
      <c r="A41" s="21">
        <v>18010600</v>
      </c>
      <c r="B41" s="24" t="s">
        <v>23</v>
      </c>
      <c r="C41" s="117">
        <v>63646200</v>
      </c>
      <c r="D41" s="79">
        <v>17040253.5</v>
      </c>
      <c r="E41" s="41"/>
    </row>
    <row r="42" spans="1:9" ht="21" customHeight="1">
      <c r="A42" s="21">
        <v>18010700</v>
      </c>
      <c r="B42" s="24" t="s">
        <v>24</v>
      </c>
      <c r="C42" s="118">
        <v>1026000</v>
      </c>
      <c r="D42" s="79">
        <v>205720.48</v>
      </c>
      <c r="E42" s="41"/>
    </row>
    <row r="43" spans="1:9" ht="21" customHeight="1">
      <c r="A43" s="21">
        <v>18010900</v>
      </c>
      <c r="B43" s="24" t="s">
        <v>25</v>
      </c>
      <c r="C43" s="117">
        <v>16302000</v>
      </c>
      <c r="D43" s="79">
        <v>2378823.56</v>
      </c>
      <c r="E43" s="41"/>
    </row>
    <row r="44" spans="1:9" s="1" customFormat="1" ht="19.899999999999999" customHeight="1">
      <c r="A44" s="21">
        <v>18011000</v>
      </c>
      <c r="B44" s="24" t="s">
        <v>26</v>
      </c>
      <c r="C44" s="117">
        <v>150000</v>
      </c>
      <c r="D44" s="79">
        <v>12920</v>
      </c>
      <c r="E44" s="50"/>
      <c r="F44" s="51"/>
      <c r="G44" s="51"/>
      <c r="H44" s="51"/>
      <c r="I44" s="51"/>
    </row>
    <row r="45" spans="1:9" ht="22.15" customHeight="1">
      <c r="A45" s="21">
        <v>18011100</v>
      </c>
      <c r="B45" s="24" t="s">
        <v>27</v>
      </c>
      <c r="C45" s="117">
        <v>75000</v>
      </c>
      <c r="D45" s="79">
        <v>6250</v>
      </c>
      <c r="E45" s="41"/>
    </row>
    <row r="46" spans="1:9" ht="21.6" customHeight="1">
      <c r="A46" s="21">
        <v>18020000</v>
      </c>
      <c r="B46" s="24" t="s">
        <v>28</v>
      </c>
      <c r="C46" s="73">
        <f>C47</f>
        <v>274200</v>
      </c>
      <c r="D46" s="77">
        <f>D47</f>
        <v>65816.649999999994</v>
      </c>
      <c r="E46" s="41"/>
    </row>
    <row r="47" spans="1:9" ht="21" customHeight="1">
      <c r="A47" s="21">
        <v>18020100</v>
      </c>
      <c r="B47" s="24" t="s">
        <v>29</v>
      </c>
      <c r="C47" s="117">
        <v>274200</v>
      </c>
      <c r="D47" s="79">
        <v>65816.649999999994</v>
      </c>
      <c r="E47" s="41"/>
    </row>
    <row r="48" spans="1:9" ht="22.9" customHeight="1">
      <c r="A48" s="21">
        <v>18030000</v>
      </c>
      <c r="B48" s="24" t="s">
        <v>30</v>
      </c>
      <c r="C48" s="73">
        <f>C49+C50</f>
        <v>550000</v>
      </c>
      <c r="D48" s="77">
        <f>D49+D50</f>
        <v>150244.77000000002</v>
      </c>
      <c r="E48" s="41"/>
    </row>
    <row r="49" spans="1:9" ht="21" customHeight="1">
      <c r="A49" s="21">
        <v>18030100</v>
      </c>
      <c r="B49" s="24" t="s">
        <v>31</v>
      </c>
      <c r="C49" s="118">
        <v>442200</v>
      </c>
      <c r="D49" s="79">
        <v>96798.97</v>
      </c>
      <c r="E49" s="41"/>
    </row>
    <row r="50" spans="1:9" ht="21" customHeight="1">
      <c r="A50" s="21">
        <v>18030200</v>
      </c>
      <c r="B50" s="24" t="s">
        <v>32</v>
      </c>
      <c r="C50" s="118">
        <v>107800</v>
      </c>
      <c r="D50" s="79">
        <v>53445.8</v>
      </c>
      <c r="E50" s="41"/>
    </row>
    <row r="51" spans="1:9" ht="37.9" hidden="1" customHeight="1">
      <c r="A51" s="21">
        <v>18040000</v>
      </c>
      <c r="B51" s="24" t="s">
        <v>33</v>
      </c>
      <c r="C51" s="73"/>
      <c r="D51" s="77">
        <f>SUM(D52:D52)</f>
        <v>0</v>
      </c>
      <c r="E51" s="41"/>
    </row>
    <row r="52" spans="1:9" ht="54.75" hidden="1" customHeight="1">
      <c r="A52" s="21">
        <v>18041900</v>
      </c>
      <c r="B52" s="28" t="s">
        <v>108</v>
      </c>
      <c r="C52" s="73"/>
      <c r="D52" s="77"/>
      <c r="E52" s="41"/>
    </row>
    <row r="53" spans="1:9" ht="21.75" customHeight="1">
      <c r="A53" s="21">
        <v>18050000</v>
      </c>
      <c r="B53" s="24" t="s">
        <v>34</v>
      </c>
      <c r="C53" s="73">
        <f>SUM(C54:C57)</f>
        <v>145934700</v>
      </c>
      <c r="D53" s="77">
        <f>SUM(D54:D57)</f>
        <v>40154377.119999997</v>
      </c>
      <c r="E53" s="41"/>
    </row>
    <row r="54" spans="1:9" hidden="1">
      <c r="A54" s="21">
        <v>18050200</v>
      </c>
      <c r="B54" s="24" t="s">
        <v>35</v>
      </c>
      <c r="C54" s="73"/>
      <c r="D54" s="77"/>
      <c r="E54" s="41"/>
    </row>
    <row r="55" spans="1:9">
      <c r="A55" s="21">
        <v>18050300</v>
      </c>
      <c r="B55" s="24" t="s">
        <v>36</v>
      </c>
      <c r="C55" s="118">
        <f>21300000+600000</f>
        <v>21900000</v>
      </c>
      <c r="D55" s="79">
        <v>6145642.1799999997</v>
      </c>
      <c r="E55" s="41"/>
    </row>
    <row r="56" spans="1:9" ht="22.5" customHeight="1">
      <c r="A56" s="21">
        <v>18050400</v>
      </c>
      <c r="B56" s="24" t="s">
        <v>37</v>
      </c>
      <c r="C56" s="118">
        <f>119724700+4100000</f>
        <v>123824700</v>
      </c>
      <c r="D56" s="79">
        <v>33989581.149999999</v>
      </c>
      <c r="E56" s="41"/>
    </row>
    <row r="57" spans="1:9" ht="40.9" customHeight="1">
      <c r="A57" s="21">
        <v>18050500</v>
      </c>
      <c r="B57" s="26" t="s">
        <v>38</v>
      </c>
      <c r="C57" s="118">
        <v>210000</v>
      </c>
      <c r="D57" s="79">
        <v>19153.79</v>
      </c>
      <c r="E57" s="41"/>
    </row>
    <row r="58" spans="1:9" s="6" customFormat="1" ht="21" customHeight="1">
      <c r="A58" s="21">
        <v>20000000</v>
      </c>
      <c r="B58" s="32" t="s">
        <v>39</v>
      </c>
      <c r="C58" s="73">
        <f>C59+C70+C83</f>
        <v>19774600</v>
      </c>
      <c r="D58" s="77">
        <f>D59+D70+D83</f>
        <v>4710880.28</v>
      </c>
      <c r="E58" s="48"/>
      <c r="F58" s="48"/>
      <c r="G58" s="48"/>
      <c r="H58" s="48"/>
      <c r="I58" s="48"/>
    </row>
    <row r="59" spans="1:9" ht="21" customHeight="1">
      <c r="A59" s="21">
        <v>21000000</v>
      </c>
      <c r="B59" s="24" t="s">
        <v>40</v>
      </c>
      <c r="C59" s="73">
        <f>C60+C63+C62</f>
        <v>1471400</v>
      </c>
      <c r="D59" s="77">
        <f>D60+D63+D62</f>
        <v>517016.28</v>
      </c>
    </row>
    <row r="60" spans="1:9" ht="64.900000000000006" customHeight="1">
      <c r="A60" s="21">
        <v>21010000</v>
      </c>
      <c r="B60" s="60" t="s">
        <v>107</v>
      </c>
      <c r="C60" s="73">
        <f>C61</f>
        <v>310000</v>
      </c>
      <c r="D60" s="73">
        <f>D61</f>
        <v>52332</v>
      </c>
    </row>
    <row r="61" spans="1:9" ht="41.45" customHeight="1">
      <c r="A61" s="21">
        <v>21010300</v>
      </c>
      <c r="B61" s="24" t="s">
        <v>41</v>
      </c>
      <c r="C61" s="74">
        <v>310000</v>
      </c>
      <c r="D61" s="79">
        <v>52332</v>
      </c>
      <c r="E61" s="41"/>
    </row>
    <row r="62" spans="1:9" s="5" customFormat="1" hidden="1">
      <c r="A62" s="21">
        <v>21050000</v>
      </c>
      <c r="B62" s="24" t="s">
        <v>42</v>
      </c>
      <c r="C62" s="73"/>
      <c r="D62" s="77"/>
      <c r="E62" s="46"/>
      <c r="F62" s="46"/>
      <c r="G62" s="46"/>
      <c r="H62" s="46"/>
      <c r="I62" s="46"/>
    </row>
    <row r="63" spans="1:9" ht="18.75" customHeight="1">
      <c r="A63" s="21">
        <v>21080000</v>
      </c>
      <c r="B63" s="24" t="s">
        <v>43</v>
      </c>
      <c r="C63" s="73">
        <f>SUM(C64:C69)</f>
        <v>1161400</v>
      </c>
      <c r="D63" s="77">
        <f>SUM(D64:D69)</f>
        <v>464684.28</v>
      </c>
    </row>
    <row r="64" spans="1:9" s="1" customFormat="1" ht="17.25" hidden="1" customHeight="1">
      <c r="A64" s="21">
        <v>21080500</v>
      </c>
      <c r="B64" s="24" t="s">
        <v>43</v>
      </c>
      <c r="C64" s="73"/>
      <c r="D64" s="77"/>
      <c r="E64" s="51"/>
      <c r="F64" s="51"/>
      <c r="G64" s="51"/>
      <c r="H64" s="51"/>
      <c r="I64" s="51"/>
    </row>
    <row r="65" spans="1:9" ht="23.45" customHeight="1">
      <c r="A65" s="21">
        <v>21081100</v>
      </c>
      <c r="B65" s="24" t="s">
        <v>44</v>
      </c>
      <c r="C65" s="100">
        <v>600000</v>
      </c>
      <c r="D65" s="79">
        <v>160537.67000000001</v>
      </c>
    </row>
    <row r="66" spans="1:9" ht="83.45" customHeight="1">
      <c r="A66" s="21">
        <v>21081500</v>
      </c>
      <c r="B66" s="24" t="s">
        <v>136</v>
      </c>
      <c r="C66" s="100">
        <v>305000</v>
      </c>
      <c r="D66" s="79">
        <v>84390</v>
      </c>
    </row>
    <row r="67" spans="1:9" ht="42.6" customHeight="1">
      <c r="A67" s="21">
        <v>21081700</v>
      </c>
      <c r="B67" s="24" t="s">
        <v>128</v>
      </c>
      <c r="C67" s="100">
        <v>241400</v>
      </c>
      <c r="D67" s="79">
        <v>83341.61</v>
      </c>
    </row>
    <row r="68" spans="1:9" ht="42.6" customHeight="1">
      <c r="A68" s="21">
        <v>21081800</v>
      </c>
      <c r="B68" s="24" t="s">
        <v>132</v>
      </c>
      <c r="C68" s="100"/>
      <c r="D68" s="76">
        <v>124415</v>
      </c>
    </row>
    <row r="69" spans="1:9" ht="56.25">
      <c r="A69" s="21">
        <v>21082400</v>
      </c>
      <c r="B69" s="27" t="s">
        <v>103</v>
      </c>
      <c r="C69" s="100">
        <v>15000</v>
      </c>
      <c r="D69" s="76">
        <v>12000</v>
      </c>
    </row>
    <row r="70" spans="1:9" ht="25.9" customHeight="1">
      <c r="A70" s="21">
        <v>22000000</v>
      </c>
      <c r="B70" s="24" t="s">
        <v>45</v>
      </c>
      <c r="C70" s="73">
        <f>C71+C77+C79</f>
        <v>13950000</v>
      </c>
      <c r="D70" s="77">
        <f>D71+D77+D79</f>
        <v>2744540.39</v>
      </c>
    </row>
    <row r="71" spans="1:9" s="5" customFormat="1" ht="21" customHeight="1">
      <c r="A71" s="21">
        <v>22010000</v>
      </c>
      <c r="B71" s="24" t="s">
        <v>46</v>
      </c>
      <c r="C71" s="73">
        <f>C72+C73+C74+C75+C76</f>
        <v>10950000</v>
      </c>
      <c r="D71" s="77">
        <f>D72+D73+D74+D75+D76</f>
        <v>2104073.41</v>
      </c>
      <c r="E71" s="46"/>
      <c r="F71" s="46"/>
      <c r="G71" s="46"/>
      <c r="H71" s="46"/>
      <c r="I71" s="46"/>
    </row>
    <row r="72" spans="1:9" s="1" customFormat="1" ht="40.9" customHeight="1">
      <c r="A72" s="21">
        <v>22010200</v>
      </c>
      <c r="B72" s="24" t="s">
        <v>47</v>
      </c>
      <c r="C72" s="99"/>
      <c r="D72" s="79">
        <v>27857.599999999999</v>
      </c>
      <c r="E72" s="51"/>
      <c r="F72" s="51"/>
      <c r="G72" s="51"/>
      <c r="H72" s="51"/>
      <c r="I72" s="51"/>
    </row>
    <row r="73" spans="1:9" s="1" customFormat="1" ht="40.9" customHeight="1">
      <c r="A73" s="21">
        <v>22010300</v>
      </c>
      <c r="B73" s="24" t="s">
        <v>137</v>
      </c>
      <c r="C73" s="99">
        <v>250000</v>
      </c>
      <c r="D73" s="76">
        <v>53800</v>
      </c>
      <c r="E73" s="51"/>
      <c r="F73" s="51"/>
      <c r="G73" s="51"/>
      <c r="H73" s="51"/>
      <c r="I73" s="51"/>
    </row>
    <row r="74" spans="1:9" s="1" customFormat="1" ht="22.5" customHeight="1">
      <c r="A74" s="21">
        <v>22012500</v>
      </c>
      <c r="B74" s="58" t="s">
        <v>48</v>
      </c>
      <c r="C74" s="99">
        <v>10400000</v>
      </c>
      <c r="D74" s="79">
        <v>1981495.81</v>
      </c>
      <c r="E74" s="51"/>
      <c r="F74" s="51"/>
      <c r="G74" s="51"/>
      <c r="H74" s="51"/>
      <c r="I74" s="51"/>
    </row>
    <row r="75" spans="1:9" s="1" customFormat="1" ht="24" customHeight="1">
      <c r="A75" s="21">
        <v>22012600</v>
      </c>
      <c r="B75" s="58" t="s">
        <v>49</v>
      </c>
      <c r="C75" s="99">
        <v>300000</v>
      </c>
      <c r="D75" s="79">
        <v>40920</v>
      </c>
      <c r="E75" s="51"/>
      <c r="F75" s="51"/>
      <c r="G75" s="51"/>
      <c r="H75" s="51"/>
      <c r="I75" s="51"/>
    </row>
    <row r="76" spans="1:9" s="1" customFormat="1" ht="76.150000000000006" hidden="1" customHeight="1">
      <c r="A76" s="21">
        <v>22012900</v>
      </c>
      <c r="B76" s="28" t="s">
        <v>138</v>
      </c>
      <c r="C76" s="101"/>
      <c r="D76" s="79"/>
      <c r="E76" s="51"/>
      <c r="F76" s="51"/>
      <c r="G76" s="51"/>
      <c r="H76" s="51"/>
      <c r="I76" s="51"/>
    </row>
    <row r="77" spans="1:9" ht="40.15" customHeight="1">
      <c r="A77" s="21">
        <v>22080000</v>
      </c>
      <c r="B77" s="24" t="s">
        <v>139</v>
      </c>
      <c r="C77" s="73">
        <f>C78</f>
        <v>1000000</v>
      </c>
      <c r="D77" s="77">
        <f>D78</f>
        <v>214343.17</v>
      </c>
    </row>
    <row r="78" spans="1:9" ht="37.9" customHeight="1">
      <c r="A78" s="21">
        <v>22080400</v>
      </c>
      <c r="B78" s="24" t="s">
        <v>109</v>
      </c>
      <c r="C78" s="74">
        <v>1000000</v>
      </c>
      <c r="D78" s="79">
        <v>214343.17</v>
      </c>
    </row>
    <row r="79" spans="1:9" ht="21.6" customHeight="1">
      <c r="A79" s="21">
        <v>22090000</v>
      </c>
      <c r="B79" s="24" t="s">
        <v>50</v>
      </c>
      <c r="C79" s="73">
        <f>SUM(C80:C82)</f>
        <v>2000000</v>
      </c>
      <c r="D79" s="77">
        <f>SUM(D80:D82)</f>
        <v>426123.81</v>
      </c>
    </row>
    <row r="80" spans="1:9" ht="39" customHeight="1">
      <c r="A80" s="21">
        <v>22090100</v>
      </c>
      <c r="B80" s="24" t="s">
        <v>51</v>
      </c>
      <c r="C80" s="74">
        <v>1961400</v>
      </c>
      <c r="D80" s="78">
        <v>425858.61</v>
      </c>
    </row>
    <row r="81" spans="1:9" ht="20.45" customHeight="1">
      <c r="A81" s="21">
        <v>22090200</v>
      </c>
      <c r="B81" s="24" t="s">
        <v>52</v>
      </c>
      <c r="C81" s="74"/>
      <c r="D81" s="78">
        <v>95.2</v>
      </c>
    </row>
    <row r="82" spans="1:9" ht="40.15" customHeight="1">
      <c r="A82" s="21">
        <v>22090400</v>
      </c>
      <c r="B82" s="24" t="s">
        <v>53</v>
      </c>
      <c r="C82" s="74">
        <v>38600</v>
      </c>
      <c r="D82" s="74">
        <v>170</v>
      </c>
    </row>
    <row r="83" spans="1:9" ht="21.75" customHeight="1">
      <c r="A83" s="21">
        <v>24000000</v>
      </c>
      <c r="B83" s="24" t="s">
        <v>54</v>
      </c>
      <c r="C83" s="73">
        <f>C84+C85</f>
        <v>4353200</v>
      </c>
      <c r="D83" s="77">
        <f>D84+D85</f>
        <v>1449323.61</v>
      </c>
    </row>
    <row r="84" spans="1:9" ht="40.5" customHeight="1">
      <c r="A84" s="21">
        <v>24030000</v>
      </c>
      <c r="B84" s="24" t="s">
        <v>55</v>
      </c>
      <c r="C84" s="73"/>
      <c r="D84" s="77">
        <v>82.97</v>
      </c>
    </row>
    <row r="85" spans="1:9" s="5" customFormat="1" ht="22.9" customHeight="1">
      <c r="A85" s="21">
        <v>24060000</v>
      </c>
      <c r="B85" s="24" t="s">
        <v>56</v>
      </c>
      <c r="C85" s="73">
        <f>C86+C87+C88</f>
        <v>4353200</v>
      </c>
      <c r="D85" s="73">
        <f>D86+D87+D88</f>
        <v>1449240.6400000001</v>
      </c>
      <c r="E85" s="46"/>
      <c r="F85" s="46"/>
      <c r="G85" s="46"/>
      <c r="H85" s="46"/>
      <c r="I85" s="46"/>
    </row>
    <row r="86" spans="1:9" s="1" customFormat="1" ht="19.5" customHeight="1">
      <c r="A86" s="21">
        <v>24060300</v>
      </c>
      <c r="B86" s="24" t="s">
        <v>43</v>
      </c>
      <c r="C86" s="74">
        <v>4270000</v>
      </c>
      <c r="D86" s="79">
        <v>1294321.58</v>
      </c>
      <c r="E86" s="51"/>
      <c r="F86" s="51"/>
      <c r="G86" s="51"/>
      <c r="H86" s="51"/>
      <c r="I86" s="51"/>
    </row>
    <row r="87" spans="1:9" s="1" customFormat="1" ht="45" customHeight="1">
      <c r="A87" s="21">
        <v>24062000</v>
      </c>
      <c r="B87" s="24" t="s">
        <v>146</v>
      </c>
      <c r="C87" s="74"/>
      <c r="D87" s="79">
        <v>18333.34</v>
      </c>
      <c r="E87" s="51"/>
      <c r="F87" s="51"/>
      <c r="G87" s="51"/>
      <c r="H87" s="51"/>
      <c r="I87" s="51"/>
    </row>
    <row r="88" spans="1:9" s="1" customFormat="1" ht="96.6" customHeight="1">
      <c r="A88" s="21">
        <v>24062200</v>
      </c>
      <c r="B88" s="29" t="s">
        <v>110</v>
      </c>
      <c r="C88" s="73">
        <v>83200</v>
      </c>
      <c r="D88" s="79">
        <v>136585.72</v>
      </c>
      <c r="E88" s="51"/>
      <c r="F88" s="51"/>
      <c r="G88" s="51"/>
      <c r="H88" s="51"/>
      <c r="I88" s="51"/>
    </row>
    <row r="89" spans="1:9" ht="24" hidden="1" customHeight="1">
      <c r="A89" s="21">
        <v>30000000</v>
      </c>
      <c r="B89" s="32" t="s">
        <v>57</v>
      </c>
      <c r="C89" s="75">
        <f>C90</f>
        <v>0</v>
      </c>
      <c r="D89" s="77">
        <f>D90</f>
        <v>0</v>
      </c>
    </row>
    <row r="90" spans="1:9" hidden="1">
      <c r="A90" s="21">
        <v>31000000</v>
      </c>
      <c r="B90" s="24" t="s">
        <v>58</v>
      </c>
      <c r="C90" s="75">
        <f>C91+C93</f>
        <v>0</v>
      </c>
      <c r="D90" s="77">
        <f>D91+D93</f>
        <v>0</v>
      </c>
    </row>
    <row r="91" spans="1:9" ht="59.25" hidden="1" customHeight="1">
      <c r="A91" s="64">
        <v>31010000</v>
      </c>
      <c r="B91" s="24" t="s">
        <v>59</v>
      </c>
      <c r="C91" s="73">
        <f>C92</f>
        <v>0</v>
      </c>
      <c r="D91" s="73">
        <f>D92</f>
        <v>0</v>
      </c>
      <c r="E91" s="52"/>
    </row>
    <row r="92" spans="1:9" ht="55.15" hidden="1" customHeight="1">
      <c r="A92" s="21">
        <v>31010200</v>
      </c>
      <c r="B92" s="24" t="s">
        <v>60</v>
      </c>
      <c r="C92" s="73"/>
      <c r="D92" s="73"/>
      <c r="E92" s="52"/>
    </row>
    <row r="93" spans="1:9" s="5" customFormat="1" ht="18.600000000000001" hidden="1" customHeight="1">
      <c r="A93" s="21">
        <v>31020000</v>
      </c>
      <c r="B93" s="24" t="s">
        <v>61</v>
      </c>
      <c r="C93" s="73"/>
      <c r="D93" s="79"/>
      <c r="E93" s="53"/>
      <c r="F93" s="54"/>
      <c r="G93" s="46"/>
      <c r="H93" s="46"/>
      <c r="I93" s="46"/>
    </row>
    <row r="94" spans="1:9" ht="22.9" customHeight="1">
      <c r="A94" s="21">
        <v>40000000</v>
      </c>
      <c r="B94" s="32" t="s">
        <v>62</v>
      </c>
      <c r="C94" s="77">
        <f>C95</f>
        <v>187265371.84999999</v>
      </c>
      <c r="D94" s="77">
        <f>D95</f>
        <v>63178672.850000001</v>
      </c>
    </row>
    <row r="95" spans="1:9" ht="20.45" customHeight="1">
      <c r="A95" s="21">
        <v>41000000</v>
      </c>
      <c r="B95" s="24" t="s">
        <v>63</v>
      </c>
      <c r="C95" s="77">
        <f>C96+C98+C103+C107</f>
        <v>187265371.84999999</v>
      </c>
      <c r="D95" s="77">
        <f>D96+D98+D103+D107</f>
        <v>63178672.850000001</v>
      </c>
    </row>
    <row r="96" spans="1:9" ht="20.45" customHeight="1">
      <c r="A96" s="21">
        <v>41020000</v>
      </c>
      <c r="B96" s="24" t="s">
        <v>140</v>
      </c>
      <c r="C96" s="73">
        <f>C97</f>
        <v>16678800</v>
      </c>
      <c r="D96" s="73">
        <f>D97</f>
        <v>4169700</v>
      </c>
    </row>
    <row r="97" spans="1:12" ht="55.9" customHeight="1">
      <c r="A97" s="21">
        <v>41021000</v>
      </c>
      <c r="B97" s="24" t="s">
        <v>141</v>
      </c>
      <c r="C97" s="73">
        <v>16678800</v>
      </c>
      <c r="D97" s="73">
        <v>4169700</v>
      </c>
    </row>
    <row r="98" spans="1:12" ht="20.45" customHeight="1">
      <c r="A98" s="30">
        <v>41030000</v>
      </c>
      <c r="B98" s="24" t="s">
        <v>64</v>
      </c>
      <c r="C98" s="73">
        <f>SUM(C99:C102)</f>
        <v>168586900</v>
      </c>
      <c r="D98" s="73">
        <f>SUM(D99:D102)</f>
        <v>57968100</v>
      </c>
      <c r="E98" s="106"/>
      <c r="F98" s="106"/>
      <c r="G98" s="106"/>
      <c r="H98" s="106"/>
      <c r="I98" s="106"/>
      <c r="J98" s="106"/>
      <c r="K98" s="106"/>
      <c r="L98" s="106"/>
    </row>
    <row r="99" spans="1:12" s="1" customFormat="1" ht="21" customHeight="1">
      <c r="A99" s="30">
        <v>41033900</v>
      </c>
      <c r="B99" s="24" t="s">
        <v>65</v>
      </c>
      <c r="C99" s="74">
        <v>153082600</v>
      </c>
      <c r="D99" s="76">
        <v>52537800</v>
      </c>
      <c r="E99" s="107"/>
      <c r="F99" s="107"/>
      <c r="G99" s="107"/>
      <c r="H99" s="107"/>
      <c r="I99" s="107"/>
      <c r="J99" s="107"/>
      <c r="K99" s="107"/>
      <c r="L99" s="107"/>
    </row>
    <row r="100" spans="1:12" s="1" customFormat="1" ht="43.9" customHeight="1">
      <c r="A100" s="30">
        <v>41035400</v>
      </c>
      <c r="B100" s="24" t="s">
        <v>142</v>
      </c>
      <c r="C100" s="118">
        <v>2125100</v>
      </c>
      <c r="D100" s="76">
        <v>637500</v>
      </c>
      <c r="E100" s="107"/>
      <c r="F100" s="107"/>
      <c r="G100" s="107"/>
      <c r="H100" s="107"/>
      <c r="I100" s="107"/>
      <c r="J100" s="107"/>
      <c r="K100" s="107"/>
      <c r="L100" s="107"/>
    </row>
    <row r="101" spans="1:12" s="1" customFormat="1" ht="40.15" customHeight="1">
      <c r="A101" s="30">
        <v>41036000</v>
      </c>
      <c r="B101" s="24" t="s">
        <v>143</v>
      </c>
      <c r="C101" s="118">
        <v>3793800</v>
      </c>
      <c r="D101" s="79"/>
      <c r="E101" s="107"/>
      <c r="F101" s="107"/>
      <c r="G101" s="107"/>
      <c r="H101" s="107"/>
      <c r="I101" s="107"/>
      <c r="J101" s="107"/>
      <c r="K101" s="107"/>
      <c r="L101" s="107"/>
    </row>
    <row r="102" spans="1:12" s="1" customFormat="1" ht="40.15" customHeight="1">
      <c r="A102" s="30">
        <v>41036300</v>
      </c>
      <c r="B102" s="24" t="s">
        <v>144</v>
      </c>
      <c r="C102" s="118">
        <v>9585400</v>
      </c>
      <c r="D102" s="79">
        <v>4792800</v>
      </c>
      <c r="E102" s="107"/>
      <c r="F102" s="107"/>
      <c r="G102" s="107"/>
      <c r="H102" s="107"/>
      <c r="I102" s="107"/>
      <c r="J102" s="107"/>
      <c r="K102" s="107"/>
      <c r="L102" s="107"/>
    </row>
    <row r="103" spans="1:12" s="10" customFormat="1" ht="19.149999999999999" customHeight="1">
      <c r="A103" s="11" t="s">
        <v>112</v>
      </c>
      <c r="B103" s="59" t="s">
        <v>113</v>
      </c>
      <c r="C103" s="77">
        <f>SUM(C104:C105)</f>
        <v>274861.84999999998</v>
      </c>
      <c r="D103" s="77">
        <f>SUM(D104:D105)</f>
        <v>274861.84999999998</v>
      </c>
      <c r="E103" s="108"/>
      <c r="F103" s="108"/>
      <c r="G103" s="108"/>
      <c r="H103" s="108"/>
      <c r="I103" s="108"/>
      <c r="J103" s="108"/>
      <c r="K103" s="108"/>
      <c r="L103" s="108"/>
    </row>
    <row r="104" spans="1:12" s="12" customFormat="1" ht="19.149999999999999" customHeight="1">
      <c r="A104" s="11">
        <v>41040400</v>
      </c>
      <c r="B104" s="59" t="s">
        <v>66</v>
      </c>
      <c r="C104" s="119">
        <v>274861.84999999998</v>
      </c>
      <c r="D104" s="78">
        <v>274861.84999999998</v>
      </c>
      <c r="E104" s="109"/>
      <c r="F104" s="109"/>
      <c r="G104" s="109"/>
      <c r="H104" s="109"/>
      <c r="I104" s="109"/>
      <c r="J104" s="109"/>
      <c r="K104" s="109"/>
      <c r="L104" s="109"/>
    </row>
    <row r="105" spans="1:12" ht="76.150000000000006" hidden="1" customHeight="1">
      <c r="A105" s="30">
        <v>41040500</v>
      </c>
      <c r="B105" s="60" t="s">
        <v>114</v>
      </c>
      <c r="C105" s="74"/>
      <c r="D105" s="78"/>
      <c r="E105" s="106"/>
      <c r="F105" s="106"/>
      <c r="G105" s="106"/>
      <c r="H105" s="106"/>
      <c r="I105" s="106"/>
      <c r="J105" s="106"/>
      <c r="K105" s="106"/>
      <c r="L105" s="106"/>
    </row>
    <row r="106" spans="1:12" ht="37.5" hidden="1">
      <c r="A106" s="30">
        <v>41034500</v>
      </c>
      <c r="B106" s="24" t="s">
        <v>99</v>
      </c>
      <c r="C106" s="73"/>
      <c r="D106" s="77"/>
      <c r="E106" s="106"/>
      <c r="F106" s="106"/>
      <c r="G106" s="106"/>
      <c r="H106" s="106"/>
      <c r="I106" s="106"/>
      <c r="J106" s="106"/>
      <c r="K106" s="106"/>
      <c r="L106" s="106"/>
    </row>
    <row r="107" spans="1:12" s="5" customFormat="1" ht="21" customHeight="1">
      <c r="A107" s="65">
        <v>41050000</v>
      </c>
      <c r="B107" s="24" t="s">
        <v>67</v>
      </c>
      <c r="C107" s="77">
        <f>SUM(C108:C113)</f>
        <v>1724810</v>
      </c>
      <c r="D107" s="77">
        <f>SUM(D108:D113)</f>
        <v>766011</v>
      </c>
      <c r="E107" s="110"/>
      <c r="F107" s="110"/>
      <c r="G107" s="110"/>
      <c r="H107" s="110"/>
      <c r="I107" s="110"/>
      <c r="J107" s="110"/>
      <c r="K107" s="110"/>
      <c r="L107" s="110"/>
    </row>
    <row r="108" spans="1:12" s="5" customFormat="1" ht="216.6" hidden="1" customHeight="1">
      <c r="A108" s="103">
        <v>41050400</v>
      </c>
      <c r="B108" s="18" t="s">
        <v>126</v>
      </c>
      <c r="C108" s="77"/>
      <c r="D108" s="79"/>
      <c r="E108" s="110"/>
      <c r="F108" s="110"/>
      <c r="G108" s="110"/>
      <c r="H108" s="110"/>
      <c r="I108" s="110"/>
      <c r="J108" s="110"/>
      <c r="K108" s="110"/>
      <c r="L108" s="110"/>
    </row>
    <row r="109" spans="1:12" s="5" customFormat="1" ht="213" hidden="1" customHeight="1">
      <c r="A109" s="21">
        <v>41050600</v>
      </c>
      <c r="B109" s="24" t="s">
        <v>125</v>
      </c>
      <c r="C109" s="79"/>
      <c r="D109" s="79"/>
      <c r="E109" s="110"/>
      <c r="F109" s="110"/>
      <c r="G109" s="110"/>
      <c r="H109" s="110"/>
      <c r="I109" s="110"/>
      <c r="J109" s="110"/>
      <c r="K109" s="110"/>
      <c r="L109" s="110"/>
    </row>
    <row r="110" spans="1:12" ht="40.9" customHeight="1">
      <c r="A110" s="31">
        <v>41051000</v>
      </c>
      <c r="B110" s="32" t="s">
        <v>68</v>
      </c>
      <c r="C110" s="118">
        <f>476171+760701</f>
        <v>1236872</v>
      </c>
      <c r="D110" s="79">
        <v>424773</v>
      </c>
      <c r="E110" s="106"/>
      <c r="F110" s="106"/>
      <c r="G110" s="106"/>
      <c r="H110" s="106"/>
      <c r="I110" s="106"/>
      <c r="J110" s="106"/>
      <c r="K110" s="106"/>
      <c r="L110" s="106"/>
    </row>
    <row r="111" spans="1:12" ht="25.15" customHeight="1">
      <c r="A111" s="31">
        <v>41053900</v>
      </c>
      <c r="B111" s="32" t="s">
        <v>69</v>
      </c>
      <c r="C111" s="74">
        <v>487938</v>
      </c>
      <c r="D111" s="79">
        <v>341238</v>
      </c>
      <c r="E111" s="106"/>
      <c r="F111" s="106"/>
      <c r="G111" s="106"/>
      <c r="H111" s="106"/>
      <c r="I111" s="106"/>
      <c r="J111" s="106"/>
      <c r="K111" s="106"/>
      <c r="L111" s="106"/>
    </row>
    <row r="112" spans="1:12" ht="55.9" hidden="1" customHeight="1">
      <c r="A112" s="31">
        <v>41056400</v>
      </c>
      <c r="B112" s="32" t="s">
        <v>127</v>
      </c>
      <c r="C112" s="74"/>
      <c r="D112" s="79"/>
      <c r="E112" s="106"/>
      <c r="F112" s="106"/>
      <c r="G112" s="106"/>
      <c r="H112" s="106"/>
      <c r="I112" s="106"/>
      <c r="J112" s="106"/>
      <c r="K112" s="106"/>
      <c r="L112" s="106"/>
    </row>
    <row r="113" spans="1:12" ht="39" hidden="1" customHeight="1">
      <c r="A113" s="31">
        <v>41057700</v>
      </c>
      <c r="B113" s="32" t="s">
        <v>124</v>
      </c>
      <c r="C113" s="74"/>
      <c r="D113" s="76"/>
      <c r="E113" s="106"/>
      <c r="F113" s="106"/>
      <c r="G113" s="106"/>
      <c r="H113" s="106"/>
      <c r="I113" s="106"/>
      <c r="J113" s="106"/>
      <c r="K113" s="106"/>
      <c r="L113" s="106"/>
    </row>
    <row r="114" spans="1:12" ht="23.25" customHeight="1">
      <c r="A114" s="124" t="s">
        <v>70</v>
      </c>
      <c r="B114" s="124"/>
      <c r="C114" s="80">
        <f>C10+C58+C89+C94</f>
        <v>1293801371.8499999</v>
      </c>
      <c r="D114" s="80">
        <f>D10+D58+D89+D94</f>
        <v>383128098.17999995</v>
      </c>
      <c r="E114" s="111">
        <f>856662654.27</f>
        <v>856662654.26999998</v>
      </c>
      <c r="F114" s="112">
        <v>934108445.42999995</v>
      </c>
      <c r="G114" s="112">
        <v>1074549052.77</v>
      </c>
      <c r="H114" s="112"/>
      <c r="I114" s="106">
        <v>1221113482.74</v>
      </c>
      <c r="J114" s="112">
        <v>662711774.51999998</v>
      </c>
      <c r="K114" s="106"/>
      <c r="L114" s="106"/>
    </row>
    <row r="115" spans="1:12" ht="24" customHeight="1">
      <c r="A115" s="20"/>
      <c r="B115" s="33" t="s">
        <v>71</v>
      </c>
      <c r="C115" s="81"/>
      <c r="D115" s="81"/>
      <c r="E115" s="113">
        <f>E114-C114</f>
        <v>-437138717.57999992</v>
      </c>
      <c r="F115" s="112">
        <f>F114-C114</f>
        <v>-359692926.41999996</v>
      </c>
      <c r="G115" s="112">
        <f>G114-D114</f>
        <v>691420954.59000003</v>
      </c>
      <c r="H115" s="112"/>
      <c r="I115" s="112">
        <f>I114-C114</f>
        <v>-72687889.109999895</v>
      </c>
      <c r="J115" s="112">
        <f>J114-D114</f>
        <v>279583676.34000003</v>
      </c>
      <c r="K115" s="106"/>
      <c r="L115" s="106"/>
    </row>
    <row r="116" spans="1:12" ht="24" customHeight="1">
      <c r="A116" s="66">
        <v>10000000</v>
      </c>
      <c r="B116" s="61" t="s">
        <v>72</v>
      </c>
      <c r="C116" s="73">
        <f>C117</f>
        <v>1085000</v>
      </c>
      <c r="D116" s="79">
        <f>D117</f>
        <v>201262.41999999998</v>
      </c>
      <c r="E116" s="106"/>
      <c r="F116" s="106"/>
      <c r="G116" s="106"/>
      <c r="H116" s="106"/>
      <c r="I116" s="106"/>
      <c r="J116" s="106"/>
      <c r="K116" s="106"/>
      <c r="L116" s="106"/>
    </row>
    <row r="117" spans="1:12" s="6" customFormat="1" ht="20.45" customHeight="1">
      <c r="A117" s="34">
        <v>19000000</v>
      </c>
      <c r="B117" s="67" t="s">
        <v>73</v>
      </c>
      <c r="C117" s="73">
        <f>C118+C122</f>
        <v>1085000</v>
      </c>
      <c r="D117" s="79">
        <f>D118+D122</f>
        <v>201262.41999999998</v>
      </c>
      <c r="E117" s="114"/>
      <c r="F117" s="114"/>
      <c r="G117" s="114"/>
      <c r="H117" s="114"/>
      <c r="I117" s="114"/>
      <c r="J117" s="114"/>
      <c r="K117" s="114"/>
      <c r="L117" s="114"/>
    </row>
    <row r="118" spans="1:12" s="5" customFormat="1" ht="20.45" customHeight="1">
      <c r="A118" s="34">
        <v>19010000</v>
      </c>
      <c r="B118" s="35" t="s">
        <v>74</v>
      </c>
      <c r="C118" s="73">
        <f>SUM(C119:C121)</f>
        <v>1085000</v>
      </c>
      <c r="D118" s="79">
        <f>SUM(D119:D121)</f>
        <v>201262.41999999998</v>
      </c>
      <c r="E118" s="110"/>
      <c r="F118" s="110"/>
      <c r="G118" s="110"/>
      <c r="H118" s="110"/>
      <c r="I118" s="110"/>
      <c r="J118" s="110"/>
      <c r="K118" s="110"/>
      <c r="L118" s="110"/>
    </row>
    <row r="119" spans="1:12" ht="40.9" customHeight="1">
      <c r="A119" s="34">
        <v>19010100</v>
      </c>
      <c r="B119" s="35" t="s">
        <v>111</v>
      </c>
      <c r="C119" s="74">
        <v>100000</v>
      </c>
      <c r="D119" s="79">
        <v>33878.370000000003</v>
      </c>
      <c r="E119" s="106"/>
      <c r="F119" s="106"/>
      <c r="G119" s="106"/>
      <c r="H119" s="106"/>
      <c r="I119" s="106"/>
      <c r="J119" s="106"/>
      <c r="K119" s="106"/>
      <c r="L119" s="106"/>
    </row>
    <row r="120" spans="1:12" s="1" customFormat="1" ht="19.899999999999999" customHeight="1">
      <c r="A120" s="34">
        <v>19010200</v>
      </c>
      <c r="B120" s="36" t="s">
        <v>75</v>
      </c>
      <c r="C120" s="74">
        <v>285000</v>
      </c>
      <c r="D120" s="79">
        <v>73514.5</v>
      </c>
      <c r="E120" s="107"/>
      <c r="F120" s="107"/>
      <c r="G120" s="107"/>
      <c r="H120" s="107"/>
      <c r="I120" s="107"/>
      <c r="J120" s="107"/>
      <c r="K120" s="107"/>
      <c r="L120" s="107"/>
    </row>
    <row r="121" spans="1:12" ht="38.25" customHeight="1">
      <c r="A121" s="34">
        <v>19010300</v>
      </c>
      <c r="B121" s="36" t="s">
        <v>76</v>
      </c>
      <c r="C121" s="74">
        <v>700000</v>
      </c>
      <c r="D121" s="79">
        <v>93869.55</v>
      </c>
      <c r="E121" s="106"/>
      <c r="F121" s="106"/>
      <c r="G121" s="106"/>
      <c r="H121" s="106"/>
      <c r="I121" s="106"/>
      <c r="J121" s="106"/>
      <c r="K121" s="106"/>
      <c r="L121" s="106"/>
    </row>
    <row r="122" spans="1:12" ht="18.75" hidden="1" customHeight="1">
      <c r="A122" s="34">
        <v>19050000</v>
      </c>
      <c r="B122" s="35" t="s">
        <v>77</v>
      </c>
      <c r="C122" s="73"/>
      <c r="D122" s="79">
        <f>D123+D124</f>
        <v>0</v>
      </c>
      <c r="E122" s="106"/>
      <c r="F122" s="106"/>
      <c r="G122" s="106"/>
      <c r="H122" s="106"/>
      <c r="I122" s="106"/>
      <c r="J122" s="106"/>
      <c r="K122" s="106"/>
      <c r="L122" s="106"/>
    </row>
    <row r="123" spans="1:12" ht="35.25" hidden="1" customHeight="1">
      <c r="A123" s="34">
        <v>19050200</v>
      </c>
      <c r="B123" s="36" t="s">
        <v>78</v>
      </c>
      <c r="C123" s="73"/>
      <c r="D123" s="79"/>
      <c r="E123" s="106"/>
      <c r="F123" s="106"/>
      <c r="G123" s="106"/>
      <c r="H123" s="106"/>
      <c r="I123" s="106"/>
      <c r="J123" s="106"/>
      <c r="K123" s="106"/>
      <c r="L123" s="106"/>
    </row>
    <row r="124" spans="1:12" ht="35.25" hidden="1" customHeight="1">
      <c r="A124" s="34">
        <v>19050300</v>
      </c>
      <c r="B124" s="36" t="s">
        <v>79</v>
      </c>
      <c r="C124" s="77">
        <v>0</v>
      </c>
      <c r="D124" s="79"/>
      <c r="E124" s="106"/>
      <c r="F124" s="106"/>
      <c r="G124" s="106"/>
      <c r="H124" s="106"/>
      <c r="I124" s="106"/>
      <c r="J124" s="106"/>
      <c r="K124" s="106"/>
      <c r="L124" s="106"/>
    </row>
    <row r="125" spans="1:12" ht="27" customHeight="1">
      <c r="A125" s="34">
        <v>20000000</v>
      </c>
      <c r="B125" s="35" t="s">
        <v>80</v>
      </c>
      <c r="C125" s="77">
        <f>C126+C128+C133</f>
        <v>36380788.450000003</v>
      </c>
      <c r="D125" s="79">
        <f>D126+D128+D133</f>
        <v>3466773.7399999998</v>
      </c>
      <c r="E125" s="106"/>
      <c r="F125" s="106"/>
      <c r="G125" s="106"/>
      <c r="H125" s="106"/>
      <c r="I125" s="106"/>
      <c r="J125" s="106"/>
      <c r="K125" s="106"/>
      <c r="L125" s="106"/>
    </row>
    <row r="126" spans="1:12" ht="20.25" hidden="1" customHeight="1">
      <c r="A126" s="34">
        <v>21000000</v>
      </c>
      <c r="B126" s="35" t="s">
        <v>40</v>
      </c>
      <c r="C126" s="77">
        <f>C127</f>
        <v>0</v>
      </c>
      <c r="D126" s="77">
        <f>D127</f>
        <v>0</v>
      </c>
      <c r="E126" s="106"/>
      <c r="F126" s="106"/>
      <c r="G126" s="106"/>
      <c r="H126" s="106"/>
      <c r="I126" s="106"/>
      <c r="J126" s="106"/>
      <c r="K126" s="106"/>
      <c r="L126" s="106"/>
    </row>
    <row r="127" spans="1:12" ht="41.45" hidden="1" customHeight="1">
      <c r="A127" s="34">
        <v>21110000</v>
      </c>
      <c r="B127" s="35" t="s">
        <v>100</v>
      </c>
      <c r="C127" s="82">
        <v>0</v>
      </c>
      <c r="D127" s="79"/>
      <c r="E127" s="106"/>
      <c r="F127" s="106"/>
      <c r="G127" s="106"/>
      <c r="H127" s="106"/>
      <c r="I127" s="106"/>
      <c r="J127" s="106"/>
      <c r="K127" s="106"/>
      <c r="L127" s="106"/>
    </row>
    <row r="128" spans="1:12" ht="19.899999999999999" customHeight="1">
      <c r="A128" s="68">
        <v>24000000</v>
      </c>
      <c r="B128" s="68" t="s">
        <v>54</v>
      </c>
      <c r="C128" s="73">
        <f>C129+C132</f>
        <v>100000</v>
      </c>
      <c r="D128" s="79">
        <f>D129+D132</f>
        <v>10448.84</v>
      </c>
      <c r="E128" s="106"/>
      <c r="F128" s="106"/>
      <c r="G128" s="106"/>
      <c r="H128" s="106"/>
      <c r="I128" s="106"/>
      <c r="J128" s="106"/>
      <c r="K128" s="106"/>
      <c r="L128" s="106"/>
    </row>
    <row r="129" spans="1:12" ht="26.25" customHeight="1">
      <c r="A129" s="34">
        <v>24060000</v>
      </c>
      <c r="B129" s="35" t="s">
        <v>56</v>
      </c>
      <c r="C129" s="73">
        <f>C130+C131</f>
        <v>100000</v>
      </c>
      <c r="D129" s="79">
        <f>D130+D131</f>
        <v>10448.84</v>
      </c>
      <c r="E129" s="106"/>
      <c r="F129" s="106"/>
      <c r="G129" s="106"/>
      <c r="H129" s="106"/>
      <c r="I129" s="106"/>
      <c r="J129" s="106"/>
      <c r="K129" s="106"/>
      <c r="L129" s="106"/>
    </row>
    <row r="130" spans="1:12" ht="20.25" hidden="1" customHeight="1">
      <c r="A130" s="34">
        <v>24061600</v>
      </c>
      <c r="B130" s="35" t="s">
        <v>81</v>
      </c>
      <c r="C130" s="73"/>
      <c r="D130" s="79"/>
      <c r="E130" s="106"/>
      <c r="F130" s="106"/>
      <c r="G130" s="106"/>
      <c r="H130" s="106"/>
      <c r="I130" s="106"/>
      <c r="J130" s="106"/>
      <c r="K130" s="106"/>
      <c r="L130" s="106"/>
    </row>
    <row r="131" spans="1:12" ht="39" customHeight="1">
      <c r="A131" s="34">
        <v>24062100</v>
      </c>
      <c r="B131" s="36" t="s">
        <v>82</v>
      </c>
      <c r="C131" s="74">
        <v>100000</v>
      </c>
      <c r="D131" s="79">
        <v>10448.84</v>
      </c>
      <c r="E131" s="106"/>
      <c r="F131" s="106"/>
      <c r="G131" s="106"/>
      <c r="H131" s="106"/>
      <c r="I131" s="106"/>
      <c r="J131" s="106"/>
      <c r="K131" s="106"/>
      <c r="L131" s="106"/>
    </row>
    <row r="132" spans="1:12" ht="20.25" hidden="1" customHeight="1">
      <c r="A132" s="34">
        <v>24170000</v>
      </c>
      <c r="B132" s="36" t="s">
        <v>83</v>
      </c>
      <c r="C132" s="73"/>
      <c r="D132" s="79"/>
      <c r="E132" s="106"/>
      <c r="F132" s="106"/>
      <c r="G132" s="106"/>
      <c r="H132" s="106"/>
      <c r="I132" s="106"/>
      <c r="J132" s="106"/>
      <c r="K132" s="106"/>
      <c r="L132" s="106"/>
    </row>
    <row r="133" spans="1:12" ht="25.15" customHeight="1">
      <c r="A133" s="37">
        <v>25000000</v>
      </c>
      <c r="B133" s="37" t="s">
        <v>84</v>
      </c>
      <c r="C133" s="79">
        <f>C134+C139</f>
        <v>36280788.450000003</v>
      </c>
      <c r="D133" s="79">
        <f>D134+D139</f>
        <v>3456324.9</v>
      </c>
      <c r="E133" s="115"/>
      <c r="F133" s="106"/>
      <c r="G133" s="106"/>
      <c r="H133" s="106"/>
      <c r="I133" s="106"/>
      <c r="J133" s="106"/>
      <c r="K133" s="106"/>
      <c r="L133" s="106"/>
    </row>
    <row r="134" spans="1:12" ht="22.9" customHeight="1">
      <c r="A134" s="37">
        <v>25010000</v>
      </c>
      <c r="B134" s="25" t="s">
        <v>85</v>
      </c>
      <c r="C134" s="79">
        <f>C135+C136+C137+C138</f>
        <v>34915377.82</v>
      </c>
      <c r="D134" s="79">
        <f>D135+D136+D137+D138</f>
        <v>2087373.66</v>
      </c>
      <c r="E134" s="106"/>
      <c r="F134" s="106"/>
      <c r="G134" s="106"/>
      <c r="H134" s="106"/>
      <c r="I134" s="106"/>
      <c r="J134" s="106"/>
      <c r="K134" s="106"/>
      <c r="L134" s="106"/>
    </row>
    <row r="135" spans="1:12" ht="27.6" hidden="1" customHeight="1">
      <c r="A135" s="37">
        <v>25010100</v>
      </c>
      <c r="B135" s="25" t="s">
        <v>86</v>
      </c>
      <c r="C135" s="77">
        <v>34915377.82</v>
      </c>
      <c r="D135" s="79">
        <v>1960422.91</v>
      </c>
      <c r="E135" s="106"/>
      <c r="F135" s="106"/>
      <c r="G135" s="106"/>
      <c r="H135" s="106"/>
      <c r="I135" s="106"/>
      <c r="J135" s="106"/>
      <c r="K135" s="106"/>
      <c r="L135" s="106"/>
    </row>
    <row r="136" spans="1:12" ht="32.450000000000003" hidden="1" customHeight="1">
      <c r="A136" s="37">
        <v>25010200</v>
      </c>
      <c r="B136" s="25" t="s">
        <v>87</v>
      </c>
      <c r="C136" s="73"/>
      <c r="D136" s="79"/>
      <c r="E136" s="106"/>
      <c r="F136" s="106"/>
      <c r="G136" s="106"/>
      <c r="H136" s="106"/>
      <c r="I136" s="106"/>
      <c r="J136" s="106"/>
      <c r="K136" s="106"/>
      <c r="L136" s="106"/>
    </row>
    <row r="137" spans="1:12" ht="39" hidden="1" customHeight="1">
      <c r="A137" s="37">
        <v>25010300</v>
      </c>
      <c r="B137" s="25" t="s">
        <v>98</v>
      </c>
      <c r="C137" s="77"/>
      <c r="D137" s="79">
        <v>88142.55</v>
      </c>
      <c r="E137" s="106"/>
      <c r="F137" s="106"/>
      <c r="G137" s="106"/>
      <c r="H137" s="106"/>
      <c r="I137" s="106"/>
      <c r="J137" s="106"/>
      <c r="K137" s="106"/>
      <c r="L137" s="106"/>
    </row>
    <row r="138" spans="1:12" ht="39" hidden="1" customHeight="1">
      <c r="A138" s="37">
        <v>25010400</v>
      </c>
      <c r="B138" s="25" t="s">
        <v>88</v>
      </c>
      <c r="C138" s="77"/>
      <c r="D138" s="79">
        <v>38808.199999999997</v>
      </c>
      <c r="E138" s="106"/>
      <c r="F138" s="106"/>
      <c r="G138" s="106"/>
      <c r="H138" s="106"/>
      <c r="I138" s="106"/>
      <c r="J138" s="106"/>
      <c r="K138" s="106"/>
      <c r="L138" s="106"/>
    </row>
    <row r="139" spans="1:12" ht="20.45" customHeight="1">
      <c r="A139" s="37">
        <v>25020000</v>
      </c>
      <c r="B139" s="25" t="s">
        <v>89</v>
      </c>
      <c r="C139" s="83">
        <f>C140+C141</f>
        <v>1365410.63</v>
      </c>
      <c r="D139" s="83">
        <f>D140+D141</f>
        <v>1368951.24</v>
      </c>
      <c r="E139" s="106"/>
      <c r="F139" s="106"/>
      <c r="G139" s="106"/>
      <c r="H139" s="106"/>
      <c r="I139" s="106"/>
      <c r="J139" s="106"/>
      <c r="K139" s="106"/>
      <c r="L139" s="106"/>
    </row>
    <row r="140" spans="1:12" ht="21" hidden="1" customHeight="1">
      <c r="A140" s="37">
        <v>25020100</v>
      </c>
      <c r="B140" s="25" t="s">
        <v>90</v>
      </c>
      <c r="C140" s="104">
        <v>1365410.63</v>
      </c>
      <c r="D140" s="79">
        <v>1044619.81</v>
      </c>
      <c r="E140" s="106"/>
      <c r="F140" s="106"/>
      <c r="G140" s="106"/>
      <c r="H140" s="106"/>
      <c r="I140" s="106"/>
      <c r="J140" s="106"/>
      <c r="K140" s="106"/>
      <c r="L140" s="106"/>
    </row>
    <row r="141" spans="1:12" ht="73.900000000000006" hidden="1" customHeight="1">
      <c r="A141" s="37">
        <v>25020200</v>
      </c>
      <c r="B141" s="25" t="s">
        <v>101</v>
      </c>
      <c r="C141" s="104"/>
      <c r="D141" s="79">
        <v>324331.43</v>
      </c>
      <c r="E141" s="106"/>
      <c r="F141" s="106"/>
      <c r="G141" s="106"/>
      <c r="H141" s="106"/>
      <c r="I141" s="106"/>
      <c r="J141" s="106"/>
      <c r="K141" s="106"/>
      <c r="L141" s="106"/>
    </row>
    <row r="142" spans="1:12" ht="22.9" customHeight="1">
      <c r="A142" s="34">
        <v>30000000</v>
      </c>
      <c r="B142" s="35" t="s">
        <v>57</v>
      </c>
      <c r="C142" s="73">
        <f>C143+C145</f>
        <v>586787</v>
      </c>
      <c r="D142" s="79">
        <f>D143+D145</f>
        <v>1651541.44</v>
      </c>
      <c r="E142" s="106"/>
      <c r="F142" s="106"/>
      <c r="G142" s="106"/>
      <c r="H142" s="106"/>
      <c r="I142" s="106"/>
      <c r="J142" s="106"/>
      <c r="K142" s="106"/>
      <c r="L142" s="106"/>
    </row>
    <row r="143" spans="1:12" ht="19.899999999999999" customHeight="1">
      <c r="A143" s="34">
        <v>31000000</v>
      </c>
      <c r="B143" s="36" t="s">
        <v>58</v>
      </c>
      <c r="C143" s="105">
        <f>C144</f>
        <v>100000</v>
      </c>
      <c r="D143" s="79">
        <f>D144</f>
        <v>18.88</v>
      </c>
      <c r="E143" s="106"/>
      <c r="F143" s="106"/>
      <c r="G143" s="106"/>
      <c r="H143" s="106"/>
      <c r="I143" s="106"/>
      <c r="J143" s="106"/>
      <c r="K143" s="106"/>
      <c r="L143" s="106"/>
    </row>
    <row r="144" spans="1:12" ht="37.15" customHeight="1">
      <c r="A144" s="34">
        <v>31030000</v>
      </c>
      <c r="B144" s="36" t="s">
        <v>91</v>
      </c>
      <c r="C144" s="73">
        <v>100000</v>
      </c>
      <c r="D144" s="79">
        <v>18.88</v>
      </c>
      <c r="E144" s="106"/>
      <c r="F144" s="106"/>
      <c r="G144" s="106"/>
      <c r="H144" s="106"/>
      <c r="I144" s="106"/>
      <c r="J144" s="106"/>
      <c r="K144" s="106"/>
      <c r="L144" s="106"/>
    </row>
    <row r="145" spans="1:12" ht="18.600000000000001" customHeight="1">
      <c r="A145" s="34">
        <v>33000000</v>
      </c>
      <c r="B145" s="36" t="s">
        <v>92</v>
      </c>
      <c r="C145" s="73">
        <f>C146</f>
        <v>486787</v>
      </c>
      <c r="D145" s="77">
        <f>D146</f>
        <v>1651522.5600000001</v>
      </c>
      <c r="E145" s="106"/>
      <c r="F145" s="106"/>
      <c r="G145" s="106"/>
      <c r="H145" s="106"/>
      <c r="I145" s="106"/>
      <c r="J145" s="106"/>
      <c r="K145" s="106"/>
      <c r="L145" s="106"/>
    </row>
    <row r="146" spans="1:12" ht="19.899999999999999" customHeight="1">
      <c r="A146" s="34">
        <v>33010000</v>
      </c>
      <c r="B146" s="36" t="s">
        <v>93</v>
      </c>
      <c r="C146" s="73">
        <f>C147</f>
        <v>486787</v>
      </c>
      <c r="D146" s="77">
        <f>D147</f>
        <v>1651522.5600000001</v>
      </c>
      <c r="E146" s="106"/>
      <c r="F146" s="106"/>
      <c r="G146" s="106"/>
      <c r="H146" s="106"/>
      <c r="I146" s="106"/>
      <c r="J146" s="106"/>
      <c r="K146" s="106"/>
      <c r="L146" s="106"/>
    </row>
    <row r="147" spans="1:12" ht="61.9" customHeight="1">
      <c r="A147" s="34">
        <v>33010100</v>
      </c>
      <c r="B147" s="36" t="s">
        <v>102</v>
      </c>
      <c r="C147" s="74">
        <v>486787</v>
      </c>
      <c r="D147" s="79">
        <v>1651522.5600000001</v>
      </c>
      <c r="E147" s="106"/>
      <c r="F147" s="106"/>
      <c r="G147" s="106"/>
      <c r="H147" s="106"/>
      <c r="I147" s="106"/>
      <c r="J147" s="106"/>
      <c r="K147" s="106"/>
      <c r="L147" s="106"/>
    </row>
    <row r="148" spans="1:12" ht="23.45" customHeight="1">
      <c r="A148" s="21">
        <v>40000000</v>
      </c>
      <c r="B148" s="69" t="s">
        <v>62</v>
      </c>
      <c r="C148" s="73">
        <f>C149</f>
        <v>16000000</v>
      </c>
      <c r="D148" s="77">
        <f>D149</f>
        <v>0</v>
      </c>
      <c r="E148" s="106"/>
      <c r="F148" s="106"/>
      <c r="G148" s="106"/>
      <c r="H148" s="106"/>
      <c r="I148" s="106"/>
      <c r="J148" s="106"/>
      <c r="K148" s="106"/>
      <c r="L148" s="106"/>
    </row>
    <row r="149" spans="1:12" ht="20.45" customHeight="1">
      <c r="A149" s="21">
        <v>41000000</v>
      </c>
      <c r="B149" s="22" t="s">
        <v>63</v>
      </c>
      <c r="C149" s="73">
        <f>C154+C150</f>
        <v>16000000</v>
      </c>
      <c r="D149" s="77">
        <f>D154+D150</f>
        <v>0</v>
      </c>
      <c r="E149" s="106"/>
      <c r="F149" s="106"/>
      <c r="G149" s="106"/>
      <c r="H149" s="106"/>
      <c r="I149" s="106"/>
      <c r="J149" s="106"/>
      <c r="K149" s="106"/>
      <c r="L149" s="106"/>
    </row>
    <row r="150" spans="1:12" ht="20.45" customHeight="1">
      <c r="A150" s="72">
        <v>41030000</v>
      </c>
      <c r="B150" s="71" t="s">
        <v>64</v>
      </c>
      <c r="C150" s="73">
        <f>SUM(C151:C153)</f>
        <v>16000000</v>
      </c>
      <c r="D150" s="77">
        <f>SUM(D151:D153)</f>
        <v>0</v>
      </c>
      <c r="E150" s="106"/>
      <c r="F150" s="106"/>
      <c r="G150" s="106"/>
      <c r="H150" s="106"/>
      <c r="I150" s="106"/>
      <c r="J150" s="106"/>
      <c r="K150" s="106"/>
      <c r="L150" s="106"/>
    </row>
    <row r="151" spans="1:12" ht="43.15" customHeight="1">
      <c r="A151" s="21">
        <v>41033100</v>
      </c>
      <c r="B151" s="22" t="s">
        <v>130</v>
      </c>
      <c r="C151" s="73">
        <v>16000000</v>
      </c>
      <c r="D151" s="77"/>
      <c r="E151" s="106"/>
      <c r="F151" s="106"/>
      <c r="G151" s="106"/>
      <c r="H151" s="106"/>
      <c r="I151" s="106"/>
      <c r="J151" s="106"/>
      <c r="K151" s="106"/>
      <c r="L151" s="106"/>
    </row>
    <row r="152" spans="1:12" ht="43.15" hidden="1" customHeight="1">
      <c r="A152" s="21">
        <v>41033300</v>
      </c>
      <c r="B152" s="22" t="s">
        <v>133</v>
      </c>
      <c r="C152" s="73"/>
      <c r="D152" s="73"/>
      <c r="E152" s="106"/>
      <c r="F152" s="106"/>
      <c r="G152" s="106"/>
      <c r="H152" s="106"/>
      <c r="I152" s="106"/>
      <c r="J152" s="106"/>
      <c r="K152" s="106"/>
      <c r="L152" s="106"/>
    </row>
    <row r="153" spans="1:12" ht="37.5" hidden="1">
      <c r="A153" s="21">
        <v>41034700</v>
      </c>
      <c r="B153" s="22" t="s">
        <v>131</v>
      </c>
      <c r="C153" s="73"/>
      <c r="D153" s="77"/>
      <c r="E153" s="106"/>
      <c r="F153" s="106"/>
      <c r="G153" s="106"/>
      <c r="H153" s="106"/>
      <c r="I153" s="106"/>
      <c r="J153" s="106"/>
      <c r="K153" s="106"/>
      <c r="L153" s="106"/>
    </row>
    <row r="154" spans="1:12" ht="25.9" hidden="1" customHeight="1">
      <c r="A154" s="21">
        <v>41050000</v>
      </c>
      <c r="B154" s="22" t="s">
        <v>67</v>
      </c>
      <c r="C154" s="73">
        <f>SUM(C155:C159)</f>
        <v>0</v>
      </c>
      <c r="D154" s="73">
        <f>SUM(D155:D159)</f>
        <v>0</v>
      </c>
      <c r="E154" s="106"/>
      <c r="F154" s="106"/>
      <c r="G154" s="106"/>
      <c r="H154" s="106"/>
      <c r="I154" s="106"/>
      <c r="J154" s="106"/>
      <c r="K154" s="106"/>
      <c r="L154" s="106"/>
    </row>
    <row r="155" spans="1:12" s="1" customFormat="1" ht="37.5" hidden="1">
      <c r="A155" s="21">
        <v>41051100</v>
      </c>
      <c r="B155" s="22" t="s">
        <v>129</v>
      </c>
      <c r="C155" s="73"/>
      <c r="D155" s="73"/>
      <c r="E155" s="107"/>
      <c r="F155" s="107"/>
      <c r="G155" s="107"/>
      <c r="H155" s="107"/>
      <c r="I155" s="107"/>
      <c r="J155" s="107"/>
      <c r="K155" s="107"/>
      <c r="L155" s="107"/>
    </row>
    <row r="156" spans="1:12" s="1" customFormat="1" ht="22.9" hidden="1" customHeight="1">
      <c r="A156" s="21">
        <v>41053900</v>
      </c>
      <c r="B156" s="22" t="s">
        <v>69</v>
      </c>
      <c r="C156" s="73"/>
      <c r="D156" s="73"/>
      <c r="E156" s="107"/>
      <c r="F156" s="107"/>
      <c r="G156" s="107"/>
      <c r="H156" s="107"/>
      <c r="I156" s="107"/>
      <c r="J156" s="107"/>
      <c r="K156" s="107"/>
      <c r="L156" s="107"/>
    </row>
    <row r="157" spans="1:12" hidden="1">
      <c r="A157" s="34"/>
      <c r="B157" s="32"/>
      <c r="C157" s="73"/>
      <c r="D157" s="79"/>
      <c r="E157" s="106"/>
      <c r="F157" s="106"/>
      <c r="G157" s="106"/>
      <c r="H157" s="106"/>
      <c r="I157" s="106"/>
      <c r="J157" s="106"/>
      <c r="K157" s="106"/>
      <c r="L157" s="106"/>
    </row>
    <row r="158" spans="1:12" hidden="1">
      <c r="A158" s="34"/>
      <c r="B158" s="32"/>
      <c r="C158" s="73"/>
      <c r="D158" s="79"/>
      <c r="E158" s="106"/>
      <c r="F158" s="106"/>
      <c r="G158" s="106"/>
      <c r="H158" s="106"/>
      <c r="I158" s="106"/>
      <c r="J158" s="106"/>
      <c r="K158" s="106"/>
      <c r="L158" s="106"/>
    </row>
    <row r="159" spans="1:12" hidden="1">
      <c r="A159" s="34"/>
      <c r="B159" s="32"/>
      <c r="C159" s="73"/>
      <c r="D159" s="79"/>
      <c r="E159" s="106"/>
      <c r="F159" s="106"/>
      <c r="G159" s="106"/>
      <c r="H159" s="106"/>
      <c r="I159" s="106"/>
      <c r="J159" s="106"/>
      <c r="K159" s="106"/>
      <c r="L159" s="106"/>
    </row>
    <row r="160" spans="1:12" ht="19.899999999999999" customHeight="1">
      <c r="A160" s="34">
        <v>50000000</v>
      </c>
      <c r="B160" s="36" t="s">
        <v>94</v>
      </c>
      <c r="C160" s="73">
        <f>C161</f>
        <v>2000000</v>
      </c>
      <c r="D160" s="79">
        <f>D161</f>
        <v>532749.12</v>
      </c>
      <c r="E160" s="106"/>
      <c r="F160" s="106"/>
      <c r="G160" s="106"/>
      <c r="H160" s="106"/>
      <c r="I160" s="106"/>
      <c r="J160" s="106"/>
      <c r="K160" s="106"/>
      <c r="L160" s="106"/>
    </row>
    <row r="161" spans="1:12" ht="38.450000000000003" customHeight="1">
      <c r="A161" s="34">
        <v>50110000</v>
      </c>
      <c r="B161" s="36" t="s">
        <v>95</v>
      </c>
      <c r="C161" s="73">
        <v>2000000</v>
      </c>
      <c r="D161" s="79">
        <v>532749.12</v>
      </c>
      <c r="E161" s="106"/>
      <c r="F161" s="106"/>
      <c r="G161" s="106"/>
      <c r="H161" s="106"/>
      <c r="I161" s="106"/>
      <c r="J161" s="106"/>
      <c r="K161" s="106"/>
      <c r="L161" s="106"/>
    </row>
    <row r="162" spans="1:12" ht="22.9" customHeight="1">
      <c r="A162" s="125" t="s">
        <v>70</v>
      </c>
      <c r="B162" s="125"/>
      <c r="C162" s="80">
        <f>C160+C142+C148+C125+C116</f>
        <v>56052575.450000003</v>
      </c>
      <c r="D162" s="120">
        <f>D160+D142+D125+D116+D148</f>
        <v>5852326.7199999997</v>
      </c>
      <c r="E162" s="106"/>
      <c r="F162" s="112"/>
      <c r="G162" s="112"/>
      <c r="H162" s="106">
        <v>11358454.199999999</v>
      </c>
      <c r="I162" s="116">
        <f>[1]дод.1!$E$143</f>
        <v>166779589</v>
      </c>
      <c r="J162" s="106">
        <v>127963540.09999999</v>
      </c>
      <c r="K162" s="106"/>
      <c r="L162" s="106"/>
    </row>
    <row r="163" spans="1:12" ht="29.45" customHeight="1">
      <c r="A163" s="121" t="s">
        <v>96</v>
      </c>
      <c r="B163" s="121"/>
      <c r="C163" s="80">
        <f>C162+C114</f>
        <v>1349853947.3</v>
      </c>
      <c r="D163" s="80">
        <f>D162+D114</f>
        <v>388980424.89999998</v>
      </c>
      <c r="E163" s="106"/>
      <c r="F163" s="112"/>
      <c r="G163" s="112"/>
      <c r="H163" s="112">
        <f>D162-H162</f>
        <v>-5506127.4799999995</v>
      </c>
      <c r="I163" s="113">
        <f>I162-C162</f>
        <v>110727013.55</v>
      </c>
      <c r="J163" s="112">
        <f>J162-D162</f>
        <v>122111213.38</v>
      </c>
      <c r="K163" s="106"/>
      <c r="L163" s="106"/>
    </row>
    <row r="164" spans="1:12" s="17" customFormat="1" ht="72.599999999999994" customHeight="1">
      <c r="A164" s="16" t="s">
        <v>147</v>
      </c>
      <c r="B164" s="16"/>
      <c r="C164" s="102"/>
      <c r="D164" s="85" t="s">
        <v>148</v>
      </c>
      <c r="E164" s="56"/>
      <c r="F164" s="56"/>
      <c r="G164" s="56"/>
      <c r="H164" s="56"/>
      <c r="I164" s="70"/>
    </row>
    <row r="166" spans="1:12" ht="19.899999999999999" customHeight="1">
      <c r="A166" s="15"/>
      <c r="B166" s="15"/>
      <c r="C166" s="84"/>
      <c r="D166" s="84"/>
      <c r="F166" s="55"/>
      <c r="G166" s="55"/>
      <c r="H166" s="55"/>
    </row>
    <row r="167" spans="1:12" ht="13.9" customHeight="1">
      <c r="A167" s="7"/>
      <c r="B167" s="8"/>
      <c r="C167" s="84"/>
      <c r="D167" s="91"/>
      <c r="E167" s="55"/>
    </row>
  </sheetData>
  <sheetProtection selectLockedCells="1" selectUnlockedCells="1"/>
  <mergeCells count="5">
    <mergeCell ref="A163:B163"/>
    <mergeCell ref="C2:D2"/>
    <mergeCell ref="A5:D5"/>
    <mergeCell ref="A114:B114"/>
    <mergeCell ref="A162:B162"/>
  </mergeCells>
  <phoneticPr fontId="14" type="noConversion"/>
  <conditionalFormatting sqref="D93 D13:D15 D65:D69 D19 D24 D28 D30:D31 D36:D43 D45 D47 D49:D50 D55:D57 D61 D72:D75 D78 D80:D82 D86:D87 D105 C109 D110:D113">
    <cfRule type="expression" dxfId="40" priority="116" stopIfTrue="1">
      <formula>XFB13=1</formula>
    </cfRule>
  </conditionalFormatting>
  <conditionalFormatting sqref="D31 D119:D121 D131 D135 D137:D138 D140:D141 C13:C15 C65:C69 C19 C24 C28 C30:C33 C36:C43 C45 C47 C49:C50 C55:C57 C61 C73:C75 C78 C80:C82 C86:C87 C104:C105 C99:C102 D104 C110:C113">
    <cfRule type="expression" dxfId="39" priority="154" stopIfTrue="1">
      <formula>XFC13=1</formula>
    </cfRule>
  </conditionalFormatting>
  <conditionalFormatting sqref="B103:B104">
    <cfRule type="expression" dxfId="38" priority="115" stopIfTrue="1">
      <formula>XFD103=1</formula>
    </cfRule>
  </conditionalFormatting>
  <conditionalFormatting sqref="A103:A104">
    <cfRule type="expression" dxfId="37" priority="108" stopIfTrue="1">
      <formula>XFD103=1</formula>
    </cfRule>
  </conditionalFormatting>
  <conditionalFormatting sqref="C119:C121 C131 C147">
    <cfRule type="expression" dxfId="36" priority="102" stopIfTrue="1">
      <formula>XFD119=1</formula>
    </cfRule>
  </conditionalFormatting>
  <conditionalFormatting sqref="D13:D16 D65:D69 D19 D32:D33 D36:D45 D49:D50 D55:D57 D61 D72:D76 D78 D86:D88 D93 D99:D102 D119:D121 D131 D135:D138 D140:D141 D144 D147 D161 D108:D113">
    <cfRule type="expression" dxfId="35" priority="94" stopIfTrue="1">
      <formula>XFA13=1</formula>
    </cfRule>
  </conditionalFormatting>
  <conditionalFormatting sqref="D13">
    <cfRule type="expression" dxfId="34" priority="36" stopIfTrue="1">
      <formula>XFA13=1</formula>
    </cfRule>
  </conditionalFormatting>
  <conditionalFormatting sqref="D14:D16">
    <cfRule type="expression" dxfId="33" priority="35" stopIfTrue="1">
      <formula>XFA14=1</formula>
    </cfRule>
  </conditionalFormatting>
  <conditionalFormatting sqref="D32:D33">
    <cfRule type="expression" dxfId="32" priority="34" stopIfTrue="1">
      <formula>XFA32=1</formula>
    </cfRule>
  </conditionalFormatting>
  <conditionalFormatting sqref="D36:D45">
    <cfRule type="expression" dxfId="31" priority="33" stopIfTrue="1">
      <formula>XFA36=1</formula>
    </cfRule>
  </conditionalFormatting>
  <conditionalFormatting sqref="D47">
    <cfRule type="expression" dxfId="30" priority="32" stopIfTrue="1">
      <formula>XFA47=1</formula>
    </cfRule>
  </conditionalFormatting>
  <conditionalFormatting sqref="D49:D50">
    <cfRule type="expression" dxfId="29" priority="31" stopIfTrue="1">
      <formula>XFA49=1</formula>
    </cfRule>
  </conditionalFormatting>
  <conditionalFormatting sqref="D55:D57">
    <cfRule type="expression" dxfId="28" priority="30" stopIfTrue="1">
      <formula>XFA55=1</formula>
    </cfRule>
  </conditionalFormatting>
  <conditionalFormatting sqref="D61">
    <cfRule type="expression" dxfId="27" priority="29" stopIfTrue="1">
      <formula>XFA61=1</formula>
    </cfRule>
  </conditionalFormatting>
  <conditionalFormatting sqref="D65:D68">
    <cfRule type="expression" dxfId="26" priority="28" stopIfTrue="1">
      <formula>XFA65=1</formula>
    </cfRule>
  </conditionalFormatting>
  <conditionalFormatting sqref="D74:D76">
    <cfRule type="expression" dxfId="25" priority="27" stopIfTrue="1">
      <formula>XFA74=1</formula>
    </cfRule>
  </conditionalFormatting>
  <conditionalFormatting sqref="D78">
    <cfRule type="expression" dxfId="24" priority="26" stopIfTrue="1">
      <formula>XFA78=1</formula>
    </cfRule>
  </conditionalFormatting>
  <conditionalFormatting sqref="D86:D88">
    <cfRule type="expression" dxfId="23" priority="25" stopIfTrue="1">
      <formula>XFA86=1</formula>
    </cfRule>
  </conditionalFormatting>
  <conditionalFormatting sqref="D99:D102">
    <cfRule type="expression" dxfId="22" priority="24" stopIfTrue="1">
      <formula>XFA99=1</formula>
    </cfRule>
  </conditionalFormatting>
  <conditionalFormatting sqref="D110">
    <cfRule type="expression" dxfId="21" priority="23" stopIfTrue="1">
      <formula>XFA110=1</formula>
    </cfRule>
  </conditionalFormatting>
  <conditionalFormatting sqref="D111">
    <cfRule type="expression" dxfId="20" priority="21" stopIfTrue="1">
      <formula>XFA111=1</formula>
    </cfRule>
  </conditionalFormatting>
  <conditionalFormatting sqref="D113">
    <cfRule type="expression" dxfId="19" priority="20" stopIfTrue="1">
      <formula>XFA113=1</formula>
    </cfRule>
  </conditionalFormatting>
  <conditionalFormatting sqref="D119:D121">
    <cfRule type="expression" dxfId="18" priority="19" stopIfTrue="1">
      <formula>XFA119=1</formula>
    </cfRule>
  </conditionalFormatting>
  <conditionalFormatting sqref="D131">
    <cfRule type="expression" dxfId="17" priority="18" stopIfTrue="1">
      <formula>XFA131=1</formula>
    </cfRule>
  </conditionalFormatting>
  <conditionalFormatting sqref="D135">
    <cfRule type="expression" dxfId="16" priority="17" stopIfTrue="1">
      <formula>XFA135=1</formula>
    </cfRule>
  </conditionalFormatting>
  <conditionalFormatting sqref="D137:D138">
    <cfRule type="expression" dxfId="15" priority="16" stopIfTrue="1">
      <formula>XFA137=1</formula>
    </cfRule>
  </conditionalFormatting>
  <conditionalFormatting sqref="D140:D141">
    <cfRule type="expression" dxfId="14" priority="15" stopIfTrue="1">
      <formula>XFA140=1</formula>
    </cfRule>
  </conditionalFormatting>
  <conditionalFormatting sqref="D147">
    <cfRule type="expression" dxfId="13" priority="14" stopIfTrue="1">
      <formula>XFA147=1</formula>
    </cfRule>
  </conditionalFormatting>
  <conditionalFormatting sqref="D119:D121">
    <cfRule type="expression" dxfId="12" priority="13" stopIfTrue="1">
      <formula>XFA119=1</formula>
    </cfRule>
  </conditionalFormatting>
  <conditionalFormatting sqref="D13:D16">
    <cfRule type="expression" dxfId="11" priority="12" stopIfTrue="1">
      <formula>XFA13=1</formula>
    </cfRule>
  </conditionalFormatting>
  <conditionalFormatting sqref="D19">
    <cfRule type="expression" dxfId="10" priority="11" stopIfTrue="1">
      <formula>XFA19=1</formula>
    </cfRule>
  </conditionalFormatting>
  <conditionalFormatting sqref="D36:D45">
    <cfRule type="expression" dxfId="9" priority="10" stopIfTrue="1">
      <formula>XFA36=1</formula>
    </cfRule>
  </conditionalFormatting>
  <conditionalFormatting sqref="D49:D50">
    <cfRule type="expression" dxfId="8" priority="9" stopIfTrue="1">
      <formula>XFA49=1</formula>
    </cfRule>
  </conditionalFormatting>
  <conditionalFormatting sqref="D55:D57">
    <cfRule type="expression" dxfId="7" priority="8" stopIfTrue="1">
      <formula>XFA55=1</formula>
    </cfRule>
  </conditionalFormatting>
  <conditionalFormatting sqref="D13:D16">
    <cfRule type="expression" dxfId="6" priority="7" stopIfTrue="1">
      <formula>XFA13=1</formula>
    </cfRule>
  </conditionalFormatting>
  <conditionalFormatting sqref="D19">
    <cfRule type="expression" dxfId="5" priority="6" stopIfTrue="1">
      <formula>XFA19=1</formula>
    </cfRule>
  </conditionalFormatting>
  <conditionalFormatting sqref="D36:D45">
    <cfRule type="expression" dxfId="4" priority="5" stopIfTrue="1">
      <formula>XFA36=1</formula>
    </cfRule>
  </conditionalFormatting>
  <conditionalFormatting sqref="D47">
    <cfRule type="expression" dxfId="3" priority="4" stopIfTrue="1">
      <formula>XFA47=1</formula>
    </cfRule>
  </conditionalFormatting>
  <conditionalFormatting sqref="D49:D50">
    <cfRule type="expression" dxfId="2" priority="3" stopIfTrue="1">
      <formula>XFA49=1</formula>
    </cfRule>
  </conditionalFormatting>
  <conditionalFormatting sqref="D55:D57">
    <cfRule type="expression" dxfId="1" priority="2" stopIfTrue="1">
      <formula>XFA55=1</formula>
    </cfRule>
  </conditionalFormatting>
  <conditionalFormatting sqref="D119:D121">
    <cfRule type="expression" dxfId="0" priority="1" stopIfTrue="1">
      <formula>XFA119=1</formula>
    </cfRule>
  </conditionalFormatting>
  <pageMargins left="1.1811023622047245" right="0.19685039370078741" top="0.39370078740157483" bottom="0.19685039370078741" header="0.51181102362204722" footer="0.51181102362204722"/>
  <pageSetup paperSize="9" scale="5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2025-04-03T05:37:37Z</cp:lastPrinted>
  <dcterms:created xsi:type="dcterms:W3CDTF">2020-09-21T10:01:22Z</dcterms:created>
  <dcterms:modified xsi:type="dcterms:W3CDTF">2025-04-14T07:42:33Z</dcterms:modified>
</cp:coreProperties>
</file>